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92" windowHeight="10455" tabRatio="636"/>
  </bookViews>
  <sheets>
    <sheet name="全道路 " sheetId="1" r:id="rId1"/>
    <sheet name="主干道（5年以下）" sheetId="68" r:id="rId2"/>
    <sheet name="主干道（10年以下）" sheetId="69" r:id="rId3"/>
    <sheet name="主干道（15年以下）" sheetId="70" r:id="rId4"/>
    <sheet name="主干道（15年以上）" sheetId="71" r:id="rId5"/>
    <sheet name="次干道（5年以下）" sheetId="72" r:id="rId6"/>
    <sheet name="次干道（10年以下）" sheetId="73" r:id="rId7"/>
    <sheet name="次干道（15年以下） " sheetId="74" r:id="rId8"/>
    <sheet name="次干道（15年以上） " sheetId="75" r:id="rId9"/>
    <sheet name="一般道路（5年以下）  " sheetId="76" r:id="rId10"/>
    <sheet name="一般道路（10年以下）" sheetId="77" r:id="rId11"/>
    <sheet name="一般道路（15年以下）" sheetId="78" r:id="rId12"/>
    <sheet name="一般道路（15年以上）" sheetId="79" r:id="rId13"/>
    <sheet name="一级公路（5年以下）" sheetId="80" r:id="rId14"/>
    <sheet name="一级公路（10年以下）" sheetId="81" r:id="rId15"/>
    <sheet name="一级公路（15年以下）" sheetId="82" r:id="rId16"/>
    <sheet name="一级公路（15年以上）" sheetId="83" r:id="rId17"/>
    <sheet name="二级公路（5年以下）" sheetId="84" r:id="rId18"/>
    <sheet name="二级公路（10年以下）" sheetId="85" r:id="rId19"/>
    <sheet name="二级公路（15年以下）" sheetId="86" r:id="rId20"/>
    <sheet name="三级公路（5年以下）" sheetId="87" r:id="rId21"/>
    <sheet name="三级公路（10年以下）" sheetId="88" r:id="rId22"/>
    <sheet name="三级公路（15年以下）" sheetId="89" r:id="rId23"/>
    <sheet name="四级公路（5年以下） " sheetId="90" r:id="rId24"/>
    <sheet name="四级公路（10年以下）" sheetId="91" r:id="rId25"/>
    <sheet name="非机动车车道" sheetId="92" r:id="rId26"/>
    <sheet name="预制人行道板" sheetId="93" r:id="rId27"/>
    <sheet name="石材类人行道" sheetId="94" r:id="rId28"/>
    <sheet name="侧石" sheetId="95" r:id="rId29"/>
    <sheet name="平石" sheetId="96" r:id="rId30"/>
    <sheet name="钢筋混凝土桥 " sheetId="97" r:id="rId31"/>
    <sheet name="钢桁架桥" sheetId="98" r:id="rId32"/>
    <sheet name="钢筋混凝土人行立交桥" sheetId="99" r:id="rId33"/>
    <sheet name="钢结构人行立交桥" sheetId="100" r:id="rId34"/>
    <sheet name="环湖一路" sheetId="3" r:id="rId35"/>
    <sheet name="滴水湖枢纽站" sheetId="7" r:id="rId36"/>
    <sheet name="西岛桥（西岛—环湖一路）" sheetId="6" r:id="rId37"/>
    <sheet name="南岛桥" sheetId="5" r:id="rId38"/>
    <sheet name="环湖80米景观带 " sheetId="8" r:id="rId39"/>
  </sheets>
  <definedNames>
    <definedName name="_xlnm._FilterDatabase" localSheetId="0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<sst xmlns="http://schemas.openxmlformats.org/spreadsheetml/2006/main" count="6546" uniqueCount="1448">
  <si>
    <t>序号</t>
  </si>
  <si>
    <t>道路名称</t>
  </si>
  <si>
    <t>起迄点</t>
  </si>
  <si>
    <t>道路小计</t>
  </si>
  <si>
    <t>桥梁小计</t>
  </si>
  <si>
    <t>绿化小计</t>
  </si>
  <si>
    <t>附属设施小计</t>
  </si>
  <si>
    <t>标志标线小计</t>
  </si>
  <si>
    <t>检测及其他小计</t>
  </si>
  <si>
    <t>新增小计</t>
  </si>
  <si>
    <t>市政及绿化合计</t>
  </si>
  <si>
    <t>环卫合计</t>
  </si>
  <si>
    <t>水务合计</t>
  </si>
  <si>
    <t>道路巡视检查合计</t>
  </si>
  <si>
    <t>总价</t>
  </si>
  <si>
    <t>1+2+3+4+5+6+7=8</t>
  </si>
  <si>
    <t>8+9+10+11=12</t>
  </si>
  <si>
    <t>环湖一路</t>
  </si>
  <si>
    <t>申港大道-申港大道</t>
  </si>
  <si>
    <t>滴水湖枢纽站</t>
  </si>
  <si>
    <t>西岛桥（西岛—环湖一路）</t>
  </si>
  <si>
    <t>西岛-环湖一路</t>
  </si>
  <si>
    <t>南岛桥</t>
  </si>
  <si>
    <t>环湖一路-南岛</t>
  </si>
  <si>
    <t>环湖80米景观带</t>
  </si>
  <si>
    <t>合计</t>
  </si>
  <si>
    <t>一类综合单价分析表</t>
  </si>
  <si>
    <t>经费定额综合单价分析表</t>
  </si>
  <si>
    <t>工程名称：市政养护单价分析表\单项工程\市政工程养护2025</t>
  </si>
  <si>
    <t>定额编号</t>
  </si>
  <si>
    <t>工 作 项 目</t>
  </si>
  <si>
    <t>单位</t>
  </si>
  <si>
    <t>年小修保养量</t>
  </si>
  <si>
    <t>单 价（元）</t>
  </si>
  <si>
    <t>合 价（元）</t>
  </si>
  <si>
    <r>
      <rPr>
        <sz val="9"/>
        <color rgb="FF000000"/>
        <rFont val="黑体"/>
        <charset val="134"/>
      </rPr>
      <t>其中</t>
    </r>
    <r>
      <rPr>
        <sz val="9"/>
        <color rgb="FF000000"/>
        <rFont val="黑体"/>
        <charset val="134"/>
      </rPr>
      <t xml:space="preserve"> </t>
    </r>
    <r>
      <rPr>
        <sz val="9"/>
        <color rgb="FF000000"/>
        <rFont val="黑体"/>
        <charset val="134"/>
      </rPr>
      <t>(单位：元)</t>
    </r>
  </si>
  <si>
    <t>★保养率（%）</t>
  </si>
  <si>
    <t>数量</t>
  </si>
  <si>
    <t>人工费</t>
  </si>
  <si>
    <t>材料费</t>
  </si>
  <si>
    <t>机械费</t>
  </si>
  <si>
    <t>城市道路</t>
  </si>
  <si>
    <t>GYSZ010102</t>
  </si>
  <si>
    <t>主干道(5年以下)</t>
  </si>
  <si>
    <r>
      <rPr>
        <sz val="9"/>
        <rFont val="新宋体"/>
        <charset val="134"/>
      </rPr>
      <t>10000m</t>
    </r>
    <r>
      <rPr>
        <vertAlign val="superscript"/>
        <sz val="9"/>
        <rFont val="新宋体"/>
        <charset val="134"/>
      </rPr>
      <t>2</t>
    </r>
  </si>
  <si>
    <t>车行道机械翻挖水泥稳定碎石基层40cm</t>
  </si>
  <si>
    <r>
      <rPr>
        <sz val="9"/>
        <rFont val="新宋体"/>
        <charset val="134"/>
      </rPr>
      <t>100m</t>
    </r>
    <r>
      <rPr>
        <vertAlign val="superscript"/>
        <sz val="9"/>
        <rFont val="新宋体"/>
        <charset val="134"/>
      </rPr>
      <t>2</t>
    </r>
  </si>
  <si>
    <t>车行道铺筑水泥稳定碎石基层40cm水泥稳定碎石掺入水泥5%</t>
  </si>
  <si>
    <t>车行道机械翻挖沥青混凝土面层12cm</t>
  </si>
  <si>
    <t>车行道机械摊铺粗粒式沥青混凝土(AC-25)8cm粗粒式沥青混凝土AC-25</t>
  </si>
  <si>
    <t>车行道机械摊铺细粒式沥青混凝土(AC-13)4cm细粒式沥青混凝土AC-13</t>
  </si>
  <si>
    <t>车行道铣刨沥青混凝土面层4cm</t>
  </si>
  <si>
    <t>车行道机械小块坑槽修补-细粒式沥青混凝土4cm细粒式沥青混凝土AC-13</t>
  </si>
  <si>
    <t>升高自调式防沉降检查井井盖细粒式沥青混凝土AC-13</t>
  </si>
  <si>
    <t>座</t>
  </si>
  <si>
    <t>旧料处理</t>
  </si>
  <si>
    <r>
      <rPr>
        <sz val="9"/>
        <rFont val="新宋体"/>
        <charset val="134"/>
      </rPr>
      <t>m</t>
    </r>
    <r>
      <rPr>
        <vertAlign val="superscript"/>
        <sz val="9"/>
        <rFont val="新宋体"/>
        <charset val="134"/>
      </rPr>
      <t>3</t>
    </r>
  </si>
  <si>
    <t>费用表</t>
  </si>
  <si>
    <t>[1]</t>
  </si>
  <si>
    <t>直接费</t>
  </si>
  <si>
    <t>元</t>
  </si>
  <si>
    <t>[2]</t>
  </si>
  <si>
    <t>其中人工费</t>
  </si>
  <si>
    <t>[3]</t>
  </si>
  <si>
    <t>其中材料费</t>
  </si>
  <si>
    <t>[4]</t>
  </si>
  <si>
    <t>其中施工机具（机械）使用费</t>
  </si>
  <si>
    <t>[5]</t>
  </si>
  <si>
    <t>综合费用</t>
  </si>
  <si>
    <t>[6]</t>
  </si>
  <si>
    <t>增值税</t>
  </si>
  <si>
    <t>[7]</t>
  </si>
  <si>
    <t>折扣前单价</t>
  </si>
  <si>
    <t>[8]</t>
  </si>
  <si>
    <t>折扣额</t>
  </si>
  <si>
    <t>[9]</t>
  </si>
  <si>
    <t>实际单价</t>
  </si>
  <si>
    <t>GYSZ010103</t>
  </si>
  <si>
    <t>主干道(10年以下)</t>
  </si>
  <si>
    <t>GYSZ010104</t>
  </si>
  <si>
    <t>主干道(15年以下)</t>
  </si>
  <si>
    <t>GYSZ010105</t>
  </si>
  <si>
    <t>主干道(15年以上)</t>
  </si>
  <si>
    <t>GYSZ010106</t>
  </si>
  <si>
    <t>次干道（5年以下）</t>
  </si>
  <si>
    <t>车行道机械翻挖水泥稳定碎石基层35cm</t>
  </si>
  <si>
    <t>车行道铺筑水泥稳定碎石基层35cm水泥稳定碎石掺入水泥5%</t>
  </si>
  <si>
    <t>GYSZ010107</t>
  </si>
  <si>
    <t>次干道（10年以下）</t>
  </si>
  <si>
    <t>GYSZ010108</t>
  </si>
  <si>
    <t>次干道（15年以下）</t>
  </si>
  <si>
    <t>GYSZ010109</t>
  </si>
  <si>
    <t>次干道（15年以上）</t>
  </si>
  <si>
    <t>GYSZ010110</t>
  </si>
  <si>
    <t>一般道路（5年以下）</t>
  </si>
  <si>
    <t>车行道机械翻挖水泥稳定碎石基层30cm</t>
  </si>
  <si>
    <t>车行道铺筑水泥稳定碎石基层30cm水泥稳定碎石掺入水泥5%</t>
  </si>
  <si>
    <t>车行道机械翻挖沥青混凝土面层11cm</t>
  </si>
  <si>
    <t>车行道机械摊铺粗粒式沥青混凝土(AC-25)7cm粗粒式沥青混凝土AC-25</t>
  </si>
  <si>
    <r>
      <rPr>
        <sz val="9"/>
        <rFont val="SimSun"/>
        <charset val="134"/>
      </rPr>
      <t>旧料处理</t>
    </r>
  </si>
  <si>
    <t>GYSZ010111</t>
  </si>
  <si>
    <t>一般道路（10年以下）</t>
  </si>
  <si>
    <t>GYSZ010112</t>
  </si>
  <si>
    <t>一般道路（15年以下）</t>
  </si>
  <si>
    <t>GYSZ010113</t>
  </si>
  <si>
    <t>一般道路（15年以上）</t>
  </si>
  <si>
    <t>工程名称：市政养护单价分析表\单项工程\公路设施养护2018</t>
  </si>
  <si>
    <r>
      <rPr>
        <sz val="9"/>
        <color rgb="FF000000"/>
        <rFont val="黑体"/>
        <charset val="134"/>
      </rPr>
      <t>工</t>
    </r>
    <r>
      <rPr>
        <sz val="9"/>
        <color rgb="FF000000"/>
        <rFont val="黑体"/>
        <charset val="134"/>
      </rPr>
      <t xml:space="preserve"> </t>
    </r>
    <r>
      <rPr>
        <sz val="9"/>
        <color rgb="FF000000"/>
        <rFont val="黑体"/>
        <charset val="134"/>
      </rPr>
      <t>作</t>
    </r>
    <r>
      <rPr>
        <sz val="9"/>
        <color rgb="FF000000"/>
        <rFont val="黑体"/>
        <charset val="134"/>
      </rPr>
      <t xml:space="preserve"> </t>
    </r>
    <r>
      <rPr>
        <sz val="9"/>
        <color rgb="FF000000"/>
        <rFont val="黑体"/>
        <charset val="134"/>
      </rPr>
      <t>项</t>
    </r>
    <r>
      <rPr>
        <sz val="9"/>
        <color rgb="FF000000"/>
        <rFont val="黑体"/>
        <charset val="134"/>
      </rPr>
      <t xml:space="preserve"> </t>
    </r>
    <r>
      <rPr>
        <sz val="9"/>
        <color rgb="FF000000"/>
        <rFont val="黑体"/>
        <charset val="134"/>
      </rPr>
      <t>目</t>
    </r>
  </si>
  <si>
    <t>G010105</t>
  </si>
  <si>
    <t>一级公路（5年以下）</t>
  </si>
  <si>
    <t>G1-3-45</t>
  </si>
  <si>
    <t>翻挖三渣基层（25cm）</t>
  </si>
  <si>
    <t>G1-3-46</t>
  </si>
  <si>
    <t>翻挖三渣基层（每增减1cm）</t>
  </si>
  <si>
    <t>G1-3-60</t>
  </si>
  <si>
    <t>素混凝土基层 20cm</t>
  </si>
  <si>
    <t>G1-3-61</t>
  </si>
  <si>
    <t>素混凝土基层 每增减1cm</t>
  </si>
  <si>
    <t>G1-3-24</t>
  </si>
  <si>
    <t>坑槽、沉陷挖补（6cm）</t>
  </si>
  <si>
    <t>G1-3-25</t>
  </si>
  <si>
    <t>坑槽、沉陷修补 每增减1cm</t>
  </si>
  <si>
    <t>G1-3-11</t>
  </si>
  <si>
    <t>拥包翻挖</t>
  </si>
  <si>
    <t>G1-3-31</t>
  </si>
  <si>
    <t>铺筑细粒式沥青混凝土面层（2.5cm）</t>
  </si>
  <si>
    <t>G1-3-32</t>
  </si>
  <si>
    <t>铺筑细粒式沥青混凝土面层（每增减0.5cm）</t>
  </si>
  <si>
    <t>G1-3-16</t>
  </si>
  <si>
    <t>铣刨沥青混凝土面层（4cm）</t>
  </si>
  <si>
    <t>G1-3-18</t>
  </si>
  <si>
    <t>铣刨沥青混凝土面层（每增减1cm）</t>
  </si>
  <si>
    <t>G1-3-37</t>
  </si>
  <si>
    <t>机械铺筑SMA改性沥青混凝土面层（罩面3cm）</t>
  </si>
  <si>
    <t>G1-3-68</t>
  </si>
  <si>
    <t>翻挖路缘石</t>
  </si>
  <si>
    <t>10m</t>
  </si>
  <si>
    <t>G1-3-70</t>
  </si>
  <si>
    <t>铺筑路缘石</t>
  </si>
  <si>
    <t>100m</t>
  </si>
  <si>
    <t>G1-6-999</t>
  </si>
  <si>
    <t>废料外运</t>
  </si>
  <si>
    <r>
      <rPr>
        <sz val="9"/>
        <rFont val="新宋体"/>
        <charset val="134"/>
      </rPr>
      <t>100m</t>
    </r>
    <r>
      <rPr>
        <vertAlign val="superscript"/>
        <sz val="9"/>
        <rFont val="新宋体"/>
        <charset val="134"/>
      </rPr>
      <t>3</t>
    </r>
  </si>
  <si>
    <t>G1-5-54</t>
  </si>
  <si>
    <t>改变交通流向</t>
  </si>
  <si>
    <t>1处</t>
  </si>
  <si>
    <t>G1-5-55</t>
  </si>
  <si>
    <t>不改变交通流向</t>
  </si>
  <si>
    <t>G010106</t>
  </si>
  <si>
    <t>一级公路（10年以下）</t>
  </si>
  <si>
    <t>G010107</t>
  </si>
  <si>
    <t>一级公路（含国道）</t>
  </si>
  <si>
    <t>G010108</t>
  </si>
  <si>
    <t>一级公路（15年以上）</t>
  </si>
  <si>
    <t>G010109</t>
  </si>
  <si>
    <t>二级公路（5年以下）</t>
  </si>
  <si>
    <t>G1-3-51</t>
  </si>
  <si>
    <t>修复三渣基层 压实厚度25cm</t>
  </si>
  <si>
    <t>G1-3-53</t>
  </si>
  <si>
    <t>修复三渣基层 每增减1cm</t>
  </si>
  <si>
    <t>坑槽、沉陷挖补 每增减1cm</t>
  </si>
  <si>
    <t>G1-3-14</t>
  </si>
  <si>
    <t>铣刨沥青混凝土面层（5cm）</t>
  </si>
  <si>
    <t>G1-3-15</t>
  </si>
  <si>
    <t>G1-3-33</t>
  </si>
  <si>
    <t>铺筑沥青混凝土（罩面4cm）</t>
  </si>
  <si>
    <r>
      <rPr>
        <sz val="9"/>
        <color theme="1"/>
        <rFont val="新宋体"/>
        <charset val="134"/>
      </rPr>
      <t>100m</t>
    </r>
    <r>
      <rPr>
        <vertAlign val="superscript"/>
        <sz val="9"/>
        <color theme="1"/>
        <rFont val="新宋体"/>
        <charset val="134"/>
      </rPr>
      <t>2</t>
    </r>
  </si>
  <si>
    <t>G1-3-34</t>
  </si>
  <si>
    <t>铺筑沥青混凝土（罩面每增减1cm）</t>
  </si>
  <si>
    <t>砌筑路缘石</t>
  </si>
  <si>
    <t>100m³</t>
  </si>
  <si>
    <t>G010110</t>
  </si>
  <si>
    <t>二级公路（10年以下）</t>
  </si>
  <si>
    <t>G010111</t>
  </si>
  <si>
    <t>二级公路（15年以下）</t>
  </si>
  <si>
    <t>G010112</t>
  </si>
  <si>
    <t>三级公路（5年以下）</t>
  </si>
  <si>
    <t>G1-5-56</t>
  </si>
  <si>
    <t>G1-5-57</t>
  </si>
  <si>
    <t>G010113</t>
  </si>
  <si>
    <t>三级公路（10年以下）</t>
  </si>
  <si>
    <t>G010114</t>
  </si>
  <si>
    <t>三级公路（15年以下）</t>
  </si>
  <si>
    <t>G010116</t>
  </si>
  <si>
    <t>四级公路</t>
  </si>
  <si>
    <t>铺筑细粒式沥青混凝土面层（4cm）</t>
  </si>
  <si>
    <t>铺筑细粒式沥青混凝土面层 每增减1cm</t>
  </si>
  <si>
    <t>G010117</t>
  </si>
  <si>
    <t>四级公路（10年以下）</t>
  </si>
  <si>
    <t>GYSZ010114</t>
  </si>
  <si>
    <t>非机动车道</t>
  </si>
  <si>
    <t>m³</t>
  </si>
  <si>
    <t>GYSZ010116</t>
  </si>
  <si>
    <t>预制人行道板</t>
  </si>
  <si>
    <t>人行道翻排水泥混凝土预制板</t>
  </si>
  <si>
    <t>人行道翻修水泥混凝土基层10cm预拌混凝土(非泵送型)C20粒径5～40</t>
  </si>
  <si>
    <t>GYSZ010119</t>
  </si>
  <si>
    <t>石材类人行道</t>
  </si>
  <si>
    <t>人行道翻排石材类面层干混砌筑砂浆DMM10.0</t>
  </si>
  <si>
    <t>GYSZ010120</t>
  </si>
  <si>
    <t>侧石</t>
  </si>
  <si>
    <t>10000m</t>
  </si>
  <si>
    <t>翻排侧石</t>
  </si>
  <si>
    <t>人行道翻排预制水泥混凝土侧石预拌混凝土(非泵送型)C20粒径
5～40</t>
  </si>
  <si>
    <t>人行道翻排石材侧石预拌混凝土(非泵送型)C20粒径5～40</t>
  </si>
  <si>
    <t>GYSZ010121</t>
  </si>
  <si>
    <t>平石</t>
  </si>
  <si>
    <t>人行道翻排预制水泥混凝土平石预拌混凝土(非泵送型)C20粒径5～40</t>
  </si>
  <si>
    <t>人行道翻排石材平石预拌混凝土(非泵送型)C20粒径5～40</t>
  </si>
  <si>
    <t>保养率（%）</t>
  </si>
  <si>
    <t>GYSZ010201</t>
  </si>
  <si>
    <t>钢筋混凝土桥</t>
  </si>
  <si>
    <r>
      <rPr>
        <sz val="9"/>
        <rFont val="新宋体"/>
        <charset val="134"/>
      </rPr>
      <t>1000m</t>
    </r>
    <r>
      <rPr>
        <vertAlign val="superscript"/>
        <sz val="9"/>
        <rFont val="新宋体"/>
        <charset val="134"/>
      </rPr>
      <t>2</t>
    </r>
  </si>
  <si>
    <r>
      <rPr>
        <b/>
        <sz val="9"/>
        <rFont val="SimSun"/>
        <charset val="134"/>
      </rPr>
      <t>桥面修补（沥青混凝土、水泥混凝土）</t>
    </r>
  </si>
  <si>
    <t>车行道机械摊铺细粒式沥青混凝土(AC-13)4cm细粒式沥青混凝土
AC-13</t>
  </si>
  <si>
    <t>车行道机械摊铺粗粒式沥青混凝土(AC-25)5cm粗粒式沥青混凝土AC-25</t>
  </si>
  <si>
    <t>桥面修补(水泥混凝土桥面铺装)10cm预拌混凝土(非泵送型)C30粒径5～20</t>
  </si>
  <si>
    <r>
      <rPr>
        <sz val="9"/>
        <rFont val="新宋体"/>
        <charset val="134"/>
      </rPr>
      <t>m</t>
    </r>
    <r>
      <rPr>
        <vertAlign val="superscript"/>
        <sz val="9"/>
        <rFont val="新宋体"/>
        <charset val="134"/>
      </rPr>
      <t>2</t>
    </r>
  </si>
  <si>
    <r>
      <rPr>
        <b/>
        <sz val="9"/>
        <rFont val="SimSun"/>
        <charset val="134"/>
      </rPr>
      <t>混凝土结构缺损修补</t>
    </r>
  </si>
  <si>
    <t>混凝土结构缺损修补环氧砂浆</t>
  </si>
  <si>
    <t>混凝土结构缺损修补水泥砂浆湿拌抹灰砂浆WPM15.0</t>
  </si>
  <si>
    <r>
      <rPr>
        <b/>
        <sz val="9"/>
        <rFont val="SimSun"/>
        <charset val="134"/>
      </rPr>
      <t>伸缩缝及止水带调换</t>
    </r>
  </si>
  <si>
    <r>
      <rPr>
        <sz val="9"/>
        <rFont val="SimSun"/>
        <charset val="134"/>
      </rPr>
      <t>调换型钢伸缩缝</t>
    </r>
  </si>
  <si>
    <t>m</t>
  </si>
  <si>
    <r>
      <rPr>
        <sz val="9"/>
        <rFont val="SimSun"/>
        <charset val="134"/>
      </rPr>
      <t>调换鸟型橡胶止水带</t>
    </r>
  </si>
  <si>
    <r>
      <rPr>
        <b/>
        <sz val="9"/>
        <rFont val="SimSun"/>
        <charset val="134"/>
      </rPr>
      <t>栏杆油漆</t>
    </r>
  </si>
  <si>
    <t>油漆栏杆花式铁栏杆</t>
  </si>
  <si>
    <r>
      <rPr>
        <b/>
        <sz val="9"/>
        <rFont val="SimSun"/>
        <charset val="134"/>
      </rPr>
      <t>地砖修理</t>
    </r>
  </si>
  <si>
    <t>修理陶瓷锦砖饰面干混抹灰砂浆DPM20.0</t>
  </si>
  <si>
    <r>
      <rPr>
        <sz val="9"/>
        <rFont val="新宋体"/>
        <charset val="134"/>
      </rPr>
      <t>10m</t>
    </r>
    <r>
      <rPr>
        <vertAlign val="superscript"/>
        <sz val="9"/>
        <rFont val="新宋体"/>
        <charset val="134"/>
      </rPr>
      <t>2</t>
    </r>
  </si>
  <si>
    <r>
      <rPr>
        <b/>
        <sz val="9"/>
        <rFont val="SimSun"/>
        <charset val="134"/>
      </rPr>
      <t>支座保养</t>
    </r>
  </si>
  <si>
    <t>保养橡胶支座水上</t>
  </si>
  <si>
    <t>只</t>
  </si>
  <si>
    <t>保养橡胶支座陆上</t>
  </si>
  <si>
    <r>
      <rPr>
        <b/>
        <sz val="9"/>
        <rFont val="SimSun"/>
        <charset val="134"/>
      </rPr>
      <t>限载牌擦洗</t>
    </r>
  </si>
  <si>
    <r>
      <rPr>
        <sz val="9"/>
        <rFont val="SimSun"/>
        <charset val="134"/>
      </rPr>
      <t>擦洗限载牌</t>
    </r>
  </si>
  <si>
    <t>套</t>
  </si>
  <si>
    <r>
      <rPr>
        <b/>
        <sz val="9"/>
        <rFont val="SimSun"/>
        <charset val="134"/>
      </rPr>
      <t>栏杆保洁</t>
    </r>
  </si>
  <si>
    <r>
      <rPr>
        <sz val="9"/>
        <rFont val="SimSun"/>
        <charset val="134"/>
      </rPr>
      <t>栏杆保洁</t>
    </r>
  </si>
  <si>
    <r>
      <rPr>
        <b/>
        <sz val="9"/>
        <rFont val="SimSun"/>
        <charset val="134"/>
      </rPr>
      <t>清理缝隙垃圾、疏通泄水孔及管道、保持设施整洁</t>
    </r>
  </si>
  <si>
    <r>
      <rPr>
        <sz val="9"/>
        <rFont val="SimSun"/>
        <charset val="134"/>
      </rPr>
      <t>日常保养中小型桥</t>
    </r>
  </si>
  <si>
    <t>座·次</t>
  </si>
  <si>
    <r>
      <rPr>
        <b/>
        <sz val="9"/>
        <rFont val="SimSun"/>
        <charset val="134"/>
      </rPr>
      <t>巡视检查</t>
    </r>
  </si>
  <si>
    <r>
      <rPr>
        <sz val="9"/>
        <rFont val="SimSun"/>
        <charset val="134"/>
      </rPr>
      <t>巡视检查中小型桥</t>
    </r>
  </si>
  <si>
    <t>GYSZ010202</t>
  </si>
  <si>
    <t>钢桁架桥</t>
  </si>
  <si>
    <r>
      <rPr>
        <b/>
        <sz val="9"/>
        <rFont val="SimSun"/>
        <charset val="134"/>
      </rPr>
      <t>桥面修补（沥青混凝土）</t>
    </r>
  </si>
  <si>
    <r>
      <rPr>
        <b/>
        <sz val="9"/>
        <rFont val="SimSun"/>
        <charset val="134"/>
      </rPr>
      <t>钢构件敲铲油漆</t>
    </r>
  </si>
  <si>
    <t>敲铲油漆钢桁架半出白</t>
  </si>
  <si>
    <r>
      <rPr>
        <b/>
        <sz val="9"/>
        <rFont val="SimSun"/>
        <charset val="134"/>
      </rPr>
      <t>伸缩缝调换</t>
    </r>
  </si>
  <si>
    <t>调换梳型钢板伸缩缝预拌混凝土(非泵送型)C40粒径5～16</t>
  </si>
  <si>
    <r>
      <rPr>
        <sz val="9"/>
        <rFont val="SimSun"/>
        <charset val="134"/>
      </rPr>
      <t>保养钢滚轴式支座</t>
    </r>
  </si>
  <si>
    <t>GYSZ010203</t>
  </si>
  <si>
    <t>钢筋混凝土人行立交桥</t>
  </si>
  <si>
    <r>
      <rPr>
        <b/>
        <sz val="9"/>
        <rFont val="SimSun"/>
        <charset val="134"/>
      </rPr>
      <t>桥面修补（水泥混凝土）</t>
    </r>
  </si>
  <si>
    <t>桥面修补(水泥混凝土桥面铺装)10cm预拌混凝土(非泵送型)C30
粒径5～20</t>
  </si>
  <si>
    <t>调换橡胶条伸缩缝预拌混凝土(非泵送型)C40粒径5～16</t>
  </si>
  <si>
    <r>
      <rPr>
        <b/>
        <sz val="9"/>
        <rFont val="SimSun"/>
        <charset val="134"/>
      </rPr>
      <t>栏杆修理</t>
    </r>
  </si>
  <si>
    <t>制作钢栏杆型钢结构</t>
  </si>
  <si>
    <t>安装钢栏杆型钢结构预拌混凝土(非泵送型)C30粒径5～20</t>
  </si>
  <si>
    <r>
      <rPr>
        <b/>
        <sz val="9"/>
        <rFont val="SimSun"/>
        <charset val="134"/>
      </rPr>
      <t>更换踏步条</t>
    </r>
  </si>
  <si>
    <r>
      <rPr>
        <sz val="9"/>
        <rFont val="SimSun"/>
        <charset val="134"/>
      </rPr>
      <t>天桥踏步角钢防滑条更换</t>
    </r>
  </si>
  <si>
    <r>
      <rPr>
        <b/>
        <sz val="9"/>
        <rFont val="SimSun"/>
        <charset val="134"/>
      </rPr>
      <t>梁、板冲刷</t>
    </r>
  </si>
  <si>
    <r>
      <rPr>
        <sz val="9"/>
        <rFont val="SimSun"/>
        <charset val="134"/>
      </rPr>
      <t>日常保养梁及板冲刷</t>
    </r>
  </si>
  <si>
    <r>
      <rPr>
        <sz val="9"/>
        <rFont val="SimSun"/>
        <charset val="134"/>
      </rPr>
      <t>日常保养人行天桥</t>
    </r>
  </si>
  <si>
    <t>座 ·次</t>
  </si>
  <si>
    <r>
      <rPr>
        <sz val="9"/>
        <rFont val="SimSun"/>
        <charset val="134"/>
      </rPr>
      <t>巡视检查</t>
    </r>
    <r>
      <rPr>
        <b/>
        <sz val="9"/>
        <rFont val="SimSun"/>
        <charset val="134"/>
      </rPr>
      <t>-</t>
    </r>
    <r>
      <rPr>
        <sz val="9"/>
        <rFont val="SimSun"/>
        <charset val="134"/>
      </rPr>
      <t>人行天桥</t>
    </r>
  </si>
  <si>
    <t>GYSZ010204</t>
  </si>
  <si>
    <t>钢结构人行立交桥</t>
  </si>
  <si>
    <t>桥面修补(水泥混凝土桥面铺装) 10cm 预拌混凝土(非泵送型) C30</t>
  </si>
  <si>
    <t>钢构件敲铲油漆</t>
  </si>
  <si>
    <t>调换橡胶条伸缩缝 预拌混凝土(非泵送型) C40 粒径 5～16</t>
  </si>
  <si>
    <t>栏杆油漆</t>
  </si>
  <si>
    <t>天桥踏步角钢防滑条更换</t>
  </si>
  <si>
    <t>直 管 道 路 综 合 养 护 设 施 量 清 单</t>
  </si>
  <si>
    <t>道路性质：</t>
  </si>
  <si>
    <t>道路名称：</t>
  </si>
  <si>
    <t>道路路段：</t>
  </si>
  <si>
    <t>道路里程：</t>
  </si>
  <si>
    <t>最近大修时间：</t>
  </si>
  <si>
    <t>所属镇域：</t>
  </si>
  <si>
    <t>南汇新城镇</t>
  </si>
  <si>
    <t>机动车道宽度：</t>
  </si>
  <si>
    <t>道路等级：</t>
  </si>
  <si>
    <t>次干道</t>
  </si>
  <si>
    <t>竣工日期：</t>
  </si>
  <si>
    <t>使用年限：</t>
  </si>
  <si>
    <t>绿化带宽度：</t>
  </si>
  <si>
    <t>非机动车道宽度：</t>
  </si>
  <si>
    <t>用地宽度：</t>
  </si>
  <si>
    <t>路基宽度：</t>
  </si>
  <si>
    <t>机非带宽度：</t>
  </si>
  <si>
    <t>人行道宽度：</t>
  </si>
  <si>
    <t>中央带宽度：</t>
  </si>
  <si>
    <t>分部工程项目</t>
  </si>
  <si>
    <t>工程量</t>
  </si>
  <si>
    <t>单价（元）</t>
  </si>
  <si>
    <t>合价（元）</t>
  </si>
  <si>
    <t>备注</t>
  </si>
  <si>
    <t>一</t>
  </si>
  <si>
    <t>市政及绿化</t>
  </si>
  <si>
    <t>（一）道路</t>
  </si>
  <si>
    <t>水泥混凝土路面 （不分等级）</t>
  </si>
  <si>
    <r>
      <rPr>
        <sz val="10"/>
        <rFont val="宋体"/>
        <charset val="134"/>
        <scheme val="minor"/>
      </rPr>
      <t>万M</t>
    </r>
    <r>
      <rPr>
        <vertAlign val="superscript"/>
        <sz val="10"/>
        <rFont val="宋体"/>
        <charset val="134"/>
        <scheme val="minor"/>
      </rPr>
      <t>2</t>
    </r>
  </si>
  <si>
    <t>保养内容：面层、基层翻修，伸缩缝养护、旧料外运等</t>
  </si>
  <si>
    <t>沥青混凝土路面</t>
  </si>
  <si>
    <t>保养内容：面层、基层翻修，面层铣刨、罩面，补坑，伸缩缝养护、旧料外运等</t>
  </si>
  <si>
    <t>城市快速路</t>
  </si>
  <si>
    <t>主干道（5年以下）</t>
  </si>
  <si>
    <t>主干道（10年以下）</t>
  </si>
  <si>
    <t>主干道（15年以下）</t>
  </si>
  <si>
    <t>主干道（15年以上）</t>
  </si>
  <si>
    <t>一级公路（15年以下）</t>
  </si>
  <si>
    <t>二级公路（15年以上）</t>
  </si>
  <si>
    <t>三级公路（15年以上）</t>
  </si>
  <si>
    <t>四级公路（5年以下）</t>
  </si>
  <si>
    <t>四级公路（15年以下）</t>
  </si>
  <si>
    <t>四级公路（15年以上）</t>
  </si>
  <si>
    <t>非机动车道（不分等级）</t>
  </si>
  <si>
    <t>人行道</t>
  </si>
  <si>
    <t>现浇混凝土斜坡</t>
  </si>
  <si>
    <t>翻修水泥混凝土人行道斜坡，旧料外运等</t>
  </si>
  <si>
    <t>沥青类人行道</t>
  </si>
  <si>
    <t>翻修预制块及基础，旧料外运等</t>
  </si>
  <si>
    <t>彩色预制块</t>
  </si>
  <si>
    <t>翻修彩色预制块及基础，旧料外运等</t>
  </si>
  <si>
    <r>
      <rPr>
        <sz val="10"/>
        <rFont val="宋体"/>
        <charset val="134"/>
        <scheme val="minor"/>
      </rPr>
      <t>万</t>
    </r>
    <r>
      <rPr>
        <sz val="10"/>
        <color indexed="8"/>
        <rFont val="宋体"/>
        <charset val="134"/>
        <scheme val="minor"/>
      </rPr>
      <t>M</t>
    </r>
    <r>
      <rPr>
        <vertAlign val="superscript"/>
        <sz val="10"/>
        <rFont val="宋体"/>
        <charset val="134"/>
        <scheme val="minor"/>
      </rPr>
      <t>2</t>
    </r>
  </si>
  <si>
    <t>万M</t>
  </si>
  <si>
    <t>翻修侧石平石，旧料外运等</t>
  </si>
  <si>
    <t>石材类侧平石</t>
  </si>
  <si>
    <t>边沟</t>
  </si>
  <si>
    <t>混凝土插板边沟</t>
  </si>
  <si>
    <t>100M</t>
  </si>
  <si>
    <t>浆砌块石边沟</t>
  </si>
  <si>
    <t>边坡</t>
  </si>
  <si>
    <t>土边坡</t>
  </si>
  <si>
    <t>植草砖边坡</t>
  </si>
  <si>
    <t>浆砌块石边坡</t>
  </si>
  <si>
    <t>整修混凝土预制块护拱</t>
  </si>
  <si>
    <t>人行地道</t>
  </si>
  <si>
    <r>
      <rPr>
        <sz val="10"/>
        <rFont val="宋体"/>
        <charset val="134"/>
        <scheme val="minor"/>
      </rPr>
      <t>千M</t>
    </r>
    <r>
      <rPr>
        <vertAlign val="superscript"/>
        <sz val="10"/>
        <rFont val="宋体"/>
        <charset val="134"/>
        <scheme val="minor"/>
      </rPr>
      <t>2</t>
    </r>
  </si>
  <si>
    <t>地道路面修补,沉降缝修理，挡土墙修理，照明灯具维修调换，标志牌擦洗，地道日常保养等。</t>
  </si>
  <si>
    <t>车行地道</t>
  </si>
  <si>
    <t>立交匝道</t>
  </si>
  <si>
    <t>（二）桥梁</t>
  </si>
  <si>
    <t>城市桥梁</t>
  </si>
  <si>
    <t>桥面修补（沥青混凝土、水泥混凝土），混凝土结构缺损修补（环氧砂浆），伸缩缝维修保养、调换，支座保养，栏杆油漆、保洁，桥名牌擦洗，桥梁日常保养，巡视检查，检测费等</t>
  </si>
  <si>
    <t>沥青混凝土桥面修补，钢构件敲铲油漆，伸缩缝调换，支座保养，栏杆油漆，桥名牌擦洗，桥梁日常养护，巡视检查，检测费等</t>
  </si>
  <si>
    <t>水泥混凝土桥面修补，伸缩缝保养及修理，支座保养，栏杆修理，梁、板冲刷，更换踏步条、桥梁日常保养等。</t>
  </si>
  <si>
    <t>水泥混凝土桥面修补，钢构件敲铲油漆，栏杆油漆，伸缩缝保养及修理，支座保养，更换踏步条，桥梁日常保养等。</t>
  </si>
  <si>
    <t>装饰维修，照明灯具维修调换，更换踏步条，标志牌擦洗，扶手修理，沉降缝修理，墙面清洗保洁，卷帘门修理等。</t>
  </si>
  <si>
    <t>下立交泵站</t>
  </si>
  <si>
    <t>百座</t>
  </si>
  <si>
    <t>桥名牌</t>
  </si>
  <si>
    <t>百块</t>
  </si>
  <si>
    <t>清洁、描字，整修，更换</t>
  </si>
  <si>
    <t>（三）绿化</t>
  </si>
  <si>
    <t>行道树</t>
  </si>
  <si>
    <t>胸径＞30cm</t>
  </si>
  <si>
    <t>株</t>
  </si>
  <si>
    <t>胸径15-30cm</t>
  </si>
  <si>
    <t>胸径＜15cm</t>
  </si>
  <si>
    <t>绿地综合</t>
  </si>
  <si>
    <t>一级绿地</t>
  </si>
  <si>
    <r>
      <rPr>
        <sz val="10"/>
        <rFont val="宋体"/>
        <charset val="134"/>
        <scheme val="minor"/>
      </rPr>
      <t>M</t>
    </r>
    <r>
      <rPr>
        <vertAlign val="superscript"/>
        <sz val="10"/>
        <rFont val="宋体"/>
        <charset val="134"/>
        <scheme val="minor"/>
      </rPr>
      <t>2</t>
    </r>
  </si>
  <si>
    <t>二级绿地</t>
  </si>
  <si>
    <t>三级绿地</t>
  </si>
  <si>
    <t>红线外绿化</t>
  </si>
  <si>
    <t>高架垂直绿化</t>
  </si>
  <si>
    <t>绿篱</t>
  </si>
  <si>
    <t>花灌木</t>
  </si>
  <si>
    <t>千株</t>
  </si>
  <si>
    <t>球型植物</t>
  </si>
  <si>
    <t>其他</t>
  </si>
  <si>
    <t>草花、绢花等</t>
  </si>
  <si>
    <t>（四）附属设施</t>
  </si>
  <si>
    <t>路名牌</t>
  </si>
  <si>
    <t>100套</t>
  </si>
  <si>
    <t xml:space="preserve"> </t>
  </si>
  <si>
    <t>人行道隔离护栏</t>
  </si>
  <si>
    <t>调换立杆、牌面，立杆油漆，扶正，擦洗等</t>
  </si>
  <si>
    <t>车行道隔离护栏</t>
  </si>
  <si>
    <t>油漆，修理扶正等</t>
  </si>
  <si>
    <t>机非隔离护栏</t>
  </si>
  <si>
    <t>隔音屏</t>
  </si>
  <si>
    <r>
      <rPr>
        <sz val="10"/>
        <rFont val="宋体"/>
        <charset val="134"/>
        <scheme val="minor"/>
      </rPr>
      <t>千</t>
    </r>
    <r>
      <rPr>
        <sz val="10"/>
        <color indexed="8"/>
        <rFont val="宋体"/>
        <charset val="134"/>
        <scheme val="minor"/>
      </rPr>
      <t>M</t>
    </r>
    <r>
      <rPr>
        <vertAlign val="superscript"/>
        <sz val="10"/>
        <rFont val="宋体"/>
        <charset val="134"/>
        <scheme val="minor"/>
      </rPr>
      <t>2</t>
    </r>
  </si>
  <si>
    <t>其他设施</t>
  </si>
  <si>
    <t>红白警示杆</t>
  </si>
  <si>
    <t>百根</t>
  </si>
  <si>
    <t>新型不锈钢禁车柱</t>
  </si>
  <si>
    <t>大理石禁车柱</t>
  </si>
  <si>
    <t>防眩板</t>
  </si>
  <si>
    <t>公里桩</t>
  </si>
  <si>
    <t>百米桩</t>
  </si>
  <si>
    <t>路界碑</t>
  </si>
  <si>
    <t>防撞桶</t>
  </si>
  <si>
    <t>减速板</t>
  </si>
  <si>
    <t>非机动车停车架</t>
  </si>
  <si>
    <t>龙门架</t>
  </si>
  <si>
    <t>座凳</t>
  </si>
  <si>
    <t>百个</t>
  </si>
  <si>
    <t>雕塑</t>
  </si>
  <si>
    <t>儿童娱乐设施</t>
  </si>
  <si>
    <t>景观长廊</t>
  </si>
  <si>
    <t>处</t>
  </si>
  <si>
    <t>景观小品</t>
  </si>
  <si>
    <t>凉亭</t>
  </si>
  <si>
    <t>驿站</t>
  </si>
  <si>
    <t>电梯</t>
  </si>
  <si>
    <t>公厕</t>
  </si>
  <si>
    <t>公交站亭</t>
  </si>
  <si>
    <t>围网</t>
  </si>
  <si>
    <t>百米</t>
  </si>
  <si>
    <t>河道</t>
  </si>
  <si>
    <t>黄闪灯</t>
  </si>
  <si>
    <t>防抛网</t>
  </si>
  <si>
    <t>反光道钉</t>
  </si>
  <si>
    <t>诱导器</t>
  </si>
  <si>
    <t>道路挡土墙</t>
  </si>
  <si>
    <t>千米</t>
  </si>
  <si>
    <t>浆砌块石驳岸</t>
  </si>
  <si>
    <t>（五）标志标线</t>
  </si>
  <si>
    <t>交通标志</t>
  </si>
  <si>
    <t>指示牌</t>
  </si>
  <si>
    <t>禁行牌</t>
  </si>
  <si>
    <t>百块/百个</t>
  </si>
  <si>
    <t>交通标线</t>
  </si>
  <si>
    <t>单实线</t>
  </si>
  <si>
    <t>双实线</t>
  </si>
  <si>
    <t>单虚线</t>
  </si>
  <si>
    <t>双虚线</t>
  </si>
  <si>
    <t>虚实线</t>
  </si>
  <si>
    <t>横道线</t>
  </si>
  <si>
    <t>箭头类</t>
  </si>
  <si>
    <t>其他项</t>
  </si>
  <si>
    <t>自行车标线</t>
  </si>
  <si>
    <t>（六）检测及其他</t>
  </si>
  <si>
    <t>km</t>
  </si>
  <si>
    <t>二</t>
  </si>
  <si>
    <t>市政环卫</t>
  </si>
  <si>
    <t>一级道路3吨机械清扫</t>
  </si>
  <si>
    <t>元/工日·班次·公里</t>
  </si>
  <si>
    <t>每年机扫天数365天；每日4次。</t>
  </si>
  <si>
    <t>二级道路3吨机械清扫</t>
  </si>
  <si>
    <t>每年机扫天数365天；每日3次。</t>
  </si>
  <si>
    <t>三级道路3吨机械清扫</t>
  </si>
  <si>
    <t>每年机扫天数365天；每日2次。</t>
  </si>
  <si>
    <t>一级道路8吨机械清扫</t>
  </si>
  <si>
    <t>二级道路8吨机械清扫</t>
  </si>
  <si>
    <t>三级道路8吨机械清扫</t>
  </si>
  <si>
    <t>一级道路3吨机械冲洗</t>
  </si>
  <si>
    <t>每年冲洗天数300天；每日2次。</t>
  </si>
  <si>
    <t>二级道路3吨机械冲洗</t>
  </si>
  <si>
    <t>三级道路3吨机械冲洗</t>
  </si>
  <si>
    <t>每年机扫天数300天；每日1次。</t>
  </si>
  <si>
    <t>一级道路8吨机械冲洗</t>
  </si>
  <si>
    <t>二级道路8吨机械冲洗</t>
  </si>
  <si>
    <t>三级道路8吨机械冲洗</t>
  </si>
  <si>
    <t>一级道路人工清扫路面</t>
  </si>
  <si>
    <t>元/工日·班次·千平方米</t>
  </si>
  <si>
    <t>每年人工清扫天数365天；每日2.5班次。</t>
  </si>
  <si>
    <t>二级道路人工清扫路面</t>
  </si>
  <si>
    <t>每年人工清扫天数365天；每日2班次。</t>
  </si>
  <si>
    <t>三级道路人工清扫路面</t>
  </si>
  <si>
    <t>每年人工清扫天数365天；每日1.5班次。</t>
  </si>
  <si>
    <t>一级道路人工冲洗</t>
  </si>
  <si>
    <t>每天1遍，每周冲洗2遍，即每年冲洗104天</t>
  </si>
  <si>
    <t>二级道路人工冲洗</t>
  </si>
  <si>
    <t>每天1遍，每周冲洗1遍，即每年冲洗52天</t>
  </si>
  <si>
    <t>三级道路人工冲洗</t>
  </si>
  <si>
    <t>每天1遍，每两周冲洗1遍，即每年冲洗26天</t>
  </si>
  <si>
    <t>快速路机械清扫</t>
  </si>
  <si>
    <t>快速路机械清洗</t>
  </si>
  <si>
    <t>快速路人工清扫</t>
  </si>
  <si>
    <t>快速路人工冲洗</t>
  </si>
  <si>
    <t>公路</t>
  </si>
  <si>
    <t>一级公路人工清扫</t>
  </si>
  <si>
    <t>二级公路人工清扫</t>
  </si>
  <si>
    <t>三级公路人工清扫</t>
  </si>
  <si>
    <t>四级公路人工清扫</t>
  </si>
  <si>
    <t>一级公路人工冲洗</t>
  </si>
  <si>
    <t>二级公路人工冲洗</t>
  </si>
  <si>
    <t>三级公路人工冲洗</t>
  </si>
  <si>
    <t>四级公路人工冲洗</t>
  </si>
  <si>
    <t>公路机械清扫</t>
  </si>
  <si>
    <t>公路机械冲洗</t>
  </si>
  <si>
    <t>三</t>
  </si>
  <si>
    <t>水务设施</t>
  </si>
  <si>
    <t>涵管</t>
  </si>
  <si>
    <t>雨水管</t>
  </si>
  <si>
    <t>雨水管小型（&lt;Φ600)</t>
  </si>
  <si>
    <t>疏通，通沟，水冲沟管，清捞，污泥外运，巡视检查等</t>
  </si>
  <si>
    <t>雨水管小型（Φ600-Φ1000)</t>
  </si>
  <si>
    <t>雨水管大型（Φ1050-Φ1500)</t>
  </si>
  <si>
    <t>雨水管特大型（＞Φ1500)</t>
  </si>
  <si>
    <t>污水管(不分管径）</t>
  </si>
  <si>
    <t>疏通，通沟，水冲沟管，清捞，污泥外运等</t>
  </si>
  <si>
    <t>PVC排水管</t>
  </si>
  <si>
    <t>连管</t>
  </si>
  <si>
    <t>疏通，通沟，水冲沟管，清捞，污泥外运等  134/40*6/100</t>
  </si>
  <si>
    <t>窨井</t>
  </si>
  <si>
    <t>清捞窨井，调换窨井盖座，升降窨井，修理窨井，污泥外运等  134/40/100</t>
  </si>
  <si>
    <t>进水口</t>
  </si>
  <si>
    <t>清捞，调换进水口盖座，污泥外运等  134/20/100</t>
  </si>
  <si>
    <t>潮门</t>
  </si>
  <si>
    <t>保养潮、闸门等</t>
  </si>
  <si>
    <t>闸门</t>
  </si>
  <si>
    <t xml:space="preserve">保养潮、闸门等
</t>
  </si>
  <si>
    <t>排放口</t>
  </si>
  <si>
    <t>高架落水管</t>
  </si>
  <si>
    <t>截污挂篮</t>
  </si>
  <si>
    <t>防坠隔板</t>
  </si>
  <si>
    <t>结构性检测</t>
  </si>
  <si>
    <t>功能性检测</t>
  </si>
  <si>
    <t>四</t>
  </si>
  <si>
    <t>道路巡视检查</t>
  </si>
  <si>
    <t>市政及绿化新增</t>
  </si>
  <si>
    <t>升降车挡</t>
  </si>
  <si>
    <t>排放口告示牌</t>
  </si>
  <si>
    <t>块</t>
  </si>
  <si>
    <t>林带内园路</t>
  </si>
  <si>
    <t>M2</t>
  </si>
  <si>
    <t>花境</t>
  </si>
  <si>
    <t>花箱</t>
  </si>
  <si>
    <t>个</t>
  </si>
  <si>
    <t>市政及绿化新增合计</t>
  </si>
  <si>
    <t>地面一层设施量</t>
  </si>
  <si>
    <t>地面及花坛的绿化</t>
  </si>
  <si>
    <t>小型构筑物花池</t>
  </si>
  <si>
    <t>花岗岩铺装（地面）</t>
  </si>
  <si>
    <t>花岗岩铺装（花坛）</t>
  </si>
  <si>
    <t>线性排水沟</t>
  </si>
  <si>
    <t>M</t>
  </si>
  <si>
    <t>玻璃栏杆</t>
  </si>
  <si>
    <t>花岗岩座凳</t>
  </si>
  <si>
    <t>防腐木座凳</t>
  </si>
  <si>
    <t>指引牌</t>
  </si>
  <si>
    <t>控制箱</t>
  </si>
  <si>
    <t>球型监控</t>
  </si>
  <si>
    <t>枪型监控</t>
  </si>
  <si>
    <t>监控系统</t>
  </si>
  <si>
    <t>广播</t>
  </si>
  <si>
    <t>广播系统</t>
  </si>
  <si>
    <t>检修井（硬质铺装上装饰井盖）</t>
  </si>
  <si>
    <t>雨污水井、弱电井，强电井等，其中新建156个</t>
  </si>
  <si>
    <t>检修井（绿地中井盖）</t>
  </si>
  <si>
    <t>雨污水井、弱电井，强电井等，其中新建25个</t>
  </si>
  <si>
    <t>取水阀</t>
  </si>
  <si>
    <t>弱电机房</t>
  </si>
  <si>
    <t>控制景观照明总电箱</t>
  </si>
  <si>
    <t>一层吊顶</t>
  </si>
  <si>
    <t>含临港公交范围吊顶</t>
  </si>
  <si>
    <t>柱子</t>
  </si>
  <si>
    <t>含临港公交范围柱子</t>
  </si>
  <si>
    <t>装饰格栅</t>
  </si>
  <si>
    <t>地铁口立面玻璃</t>
  </si>
  <si>
    <t>logo</t>
  </si>
  <si>
    <t>地面一层设施量合计</t>
  </si>
  <si>
    <t>地面二层设施量</t>
  </si>
  <si>
    <t>台</t>
  </si>
  <si>
    <t>自动扶梯</t>
  </si>
  <si>
    <t>上二层的花岗岩台阶</t>
  </si>
  <si>
    <t>上二层的防腐木台阶</t>
  </si>
  <si>
    <t>上二层的台阶上时花</t>
  </si>
  <si>
    <t>包含绿化中时花</t>
  </si>
  <si>
    <t>不锈钢花池绿化</t>
  </si>
  <si>
    <t>4个花池</t>
  </si>
  <si>
    <t>草坪绿化</t>
  </si>
  <si>
    <t>环氧地坪</t>
  </si>
  <si>
    <t>花岗岩铺装</t>
  </si>
  <si>
    <t>装饰排水沟</t>
  </si>
  <si>
    <t>地面伸缩缝</t>
  </si>
  <si>
    <t>4条</t>
  </si>
  <si>
    <t>连廊张拉膜</t>
  </si>
  <si>
    <t>1个</t>
  </si>
  <si>
    <t>张拉膜钢结构</t>
  </si>
  <si>
    <t>T</t>
  </si>
  <si>
    <t>防腐木看台</t>
  </si>
  <si>
    <t>共2个</t>
  </si>
  <si>
    <t>看台的不锈钢栏杆</t>
  </si>
  <si>
    <t>高20cm</t>
  </si>
  <si>
    <t>高140cm</t>
  </si>
  <si>
    <t>花池不锈钢面</t>
  </si>
  <si>
    <t>小配电箱（控制灯）2层外立面</t>
  </si>
  <si>
    <t>二层外立面处</t>
  </si>
  <si>
    <t>设备控制箱</t>
  </si>
  <si>
    <t>地面二层设施量合计</t>
  </si>
  <si>
    <t>一层灯具</t>
  </si>
  <si>
    <t>LED照树灯1 B1</t>
  </si>
  <si>
    <t>LED地砖灯1 B3</t>
  </si>
  <si>
    <t>LED地砖灯2 B4</t>
  </si>
  <si>
    <t>LED投光灯 D6</t>
  </si>
  <si>
    <t>LED投光灯 D7</t>
  </si>
  <si>
    <t>LED灯带 L7</t>
  </si>
  <si>
    <t>LED灯带 L9</t>
  </si>
  <si>
    <t>一层灯具合计</t>
  </si>
  <si>
    <t>二层灯具</t>
  </si>
  <si>
    <t>LED点光源 B6</t>
  </si>
  <si>
    <t>LED投光灯 D2</t>
  </si>
  <si>
    <t>LED投光灯 D3</t>
  </si>
  <si>
    <t>LED投光灯 D4</t>
  </si>
  <si>
    <t>LED图案灯 E1</t>
  </si>
  <si>
    <t>LED线条灯 F1</t>
  </si>
  <si>
    <t>LED线条灯 F2</t>
  </si>
  <si>
    <t>LED线条灯 F3</t>
  </si>
  <si>
    <t>LED线条灯 F4</t>
  </si>
  <si>
    <t>LED洗墙灯 F5</t>
  </si>
  <si>
    <t>LED灯带 L1</t>
  </si>
  <si>
    <t>LED灯带 L2</t>
  </si>
  <si>
    <t>LED灯带 L3</t>
  </si>
  <si>
    <t>LED灯带 L4</t>
  </si>
  <si>
    <t>LED下照筒灯 R1</t>
  </si>
  <si>
    <t>LED下照筒灯 R3</t>
  </si>
  <si>
    <t>LED投光灯 D10</t>
  </si>
  <si>
    <t>LED投光灯 D11</t>
  </si>
  <si>
    <t>二层灯具合计</t>
  </si>
  <si>
    <t>五</t>
  </si>
  <si>
    <t>一层绿化</t>
  </si>
  <si>
    <t>栽植乔木-特选丛生乌桕</t>
  </si>
  <si>
    <t>栽植乔木-榉树A（移栽苗）</t>
  </si>
  <si>
    <t>栽植乔木-榉树B（移栽苗）</t>
  </si>
  <si>
    <t>栽植乔木-水杉</t>
  </si>
  <si>
    <t>栽植灌木-早樱A</t>
  </si>
  <si>
    <t>栽植灌木-金桂A</t>
  </si>
  <si>
    <t>栽植灌木-金桂C</t>
  </si>
  <si>
    <t>栽植乔木-红枫A</t>
  </si>
  <si>
    <t>栽植乔木-红枫B</t>
  </si>
  <si>
    <t>球型植物-红叶石楠球</t>
  </si>
  <si>
    <t>球型植物-大叶黄杨球</t>
  </si>
  <si>
    <t>栽植绿篱-北海道黄杨</t>
  </si>
  <si>
    <t>栽植绿篱-百子莲</t>
  </si>
  <si>
    <t>栽植绿篱-春鹃</t>
  </si>
  <si>
    <t>栽植绿篱-大叶黄杨A</t>
  </si>
  <si>
    <t>栽植绿篱-大叶黄杨B</t>
  </si>
  <si>
    <t>栽植绿篱-瓜子黄杨</t>
  </si>
  <si>
    <t>栽植绿篱-海桐</t>
  </si>
  <si>
    <t>栽植绿篱-兰花三七</t>
  </si>
  <si>
    <t>栽植绿篱-墨西哥鼠尾草</t>
  </si>
  <si>
    <t>栽植绿篱-肾蕨</t>
  </si>
  <si>
    <t>栽植地被植物-细叶麦冬</t>
  </si>
  <si>
    <t>铺种草皮-熊猫堇</t>
  </si>
  <si>
    <t>栽植绿篱-一叶兰</t>
  </si>
  <si>
    <t>栽植绿篱-银姬小蜡</t>
  </si>
  <si>
    <t>铺种草皮-矮生百慕大</t>
  </si>
  <si>
    <t>栽植地被植物-花境</t>
  </si>
  <si>
    <t>铺设红树皮</t>
  </si>
  <si>
    <t>一层绿化合计</t>
  </si>
  <si>
    <t>六</t>
  </si>
  <si>
    <t>二层绿化</t>
  </si>
  <si>
    <t>栽植灌木-金桂B</t>
  </si>
  <si>
    <t>栽植绿篱-红叶石楠</t>
  </si>
  <si>
    <t>栽植绿篱-花叶蔓长春</t>
  </si>
  <si>
    <t>盆摆时花</t>
  </si>
  <si>
    <t>栽植攀缘植物-常春藤</t>
  </si>
  <si>
    <t>二层绿化合计</t>
  </si>
  <si>
    <t>西岛桥</t>
  </si>
  <si>
    <t>一般道路</t>
  </si>
  <si>
    <r>
      <rPr>
        <b/>
        <sz val="10"/>
        <rFont val="宋体"/>
        <charset val="134"/>
      </rPr>
      <t>用地宽度：</t>
    </r>
    <r>
      <rPr>
        <b/>
        <sz val="10"/>
        <rFont val="Times New Roman"/>
        <charset val="134"/>
      </rPr>
      <t xml:space="preserve">    </t>
    </r>
  </si>
  <si>
    <r>
      <rPr>
        <b/>
        <sz val="10"/>
        <rFont val="宋体"/>
        <charset val="134"/>
      </rPr>
      <t>水泥混凝土路面</t>
    </r>
    <r>
      <rPr>
        <b/>
        <sz val="10"/>
        <rFont val="Times New Roman"/>
        <charset val="134"/>
      </rPr>
      <t xml:space="preserve"> </t>
    </r>
    <r>
      <rPr>
        <b/>
        <sz val="10"/>
        <rFont val="宋体"/>
        <charset val="134"/>
      </rPr>
      <t>（不分等级）</t>
    </r>
  </si>
  <si>
    <r>
      <rPr>
        <sz val="10"/>
        <rFont val="宋体"/>
        <charset val="134"/>
      </rPr>
      <t>万</t>
    </r>
    <r>
      <rPr>
        <sz val="10"/>
        <rFont val="Times New Roman"/>
        <charset val="134"/>
      </rPr>
      <t>M</t>
    </r>
    <r>
      <rPr>
        <vertAlign val="superscript"/>
        <sz val="10"/>
        <rFont val="Times New Roman"/>
        <charset val="134"/>
      </rPr>
      <t>2</t>
    </r>
  </si>
  <si>
    <r>
      <rPr>
        <sz val="10"/>
        <rFont val="宋体"/>
        <charset val="134"/>
      </rPr>
      <t>主干道（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</si>
  <si>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主干道（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</si>
  <si>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主干道（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</si>
  <si>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主干道（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年以上）</t>
    </r>
  </si>
  <si>
    <r>
      <rPr>
        <sz val="10"/>
        <rFont val="宋体"/>
        <charset val="134"/>
      </rPr>
      <t>次干道（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</si>
  <si>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次干道（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</si>
  <si>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次干道（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</si>
  <si>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次干道（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年以上）</t>
    </r>
  </si>
  <si>
    <r>
      <rPr>
        <sz val="10"/>
        <rFont val="宋体"/>
        <charset val="134"/>
      </rPr>
      <t>一般道路（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</si>
  <si>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一般道路（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</si>
  <si>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一般道路（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</si>
  <si>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一般道路（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年以上）</t>
    </r>
  </si>
  <si>
    <r>
      <rPr>
        <sz val="10"/>
        <rFont val="宋体"/>
        <charset val="134"/>
      </rPr>
      <t>一级公路（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</si>
  <si>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一级公路（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</si>
  <si>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一级公路（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</si>
  <si>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一级公路（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年以上）</t>
    </r>
  </si>
  <si>
    <r>
      <rPr>
        <sz val="10"/>
        <rFont val="宋体"/>
        <charset val="134"/>
      </rPr>
      <t>二级公路（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</si>
  <si>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二级公路（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</si>
  <si>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二级公路（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</si>
  <si>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二级公路（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年以上）</t>
    </r>
  </si>
  <si>
    <r>
      <rPr>
        <sz val="10"/>
        <rFont val="宋体"/>
        <charset val="134"/>
      </rPr>
      <t>三级公路（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</si>
  <si>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三级公路（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</si>
  <si>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三级公路（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</si>
  <si>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三级公路（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年以上）</t>
    </r>
  </si>
  <si>
    <r>
      <rPr>
        <sz val="10"/>
        <rFont val="宋体"/>
        <charset val="134"/>
      </rPr>
      <t>四级公路（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</si>
  <si>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四级公路（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</si>
  <si>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四级公路（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年以下）</t>
    </r>
  </si>
  <si>
    <r>
      <rPr>
        <sz val="10"/>
        <rFont val="宋体"/>
        <charset val="134"/>
      </rPr>
      <t>四级公路（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年以上）</t>
    </r>
  </si>
  <si>
    <r>
      <rPr>
        <sz val="10"/>
        <rFont val="宋体"/>
        <charset val="134"/>
      </rPr>
      <t>万</t>
    </r>
    <r>
      <rPr>
        <sz val="10"/>
        <color indexed="8"/>
        <rFont val="宋体"/>
        <charset val="134"/>
      </rPr>
      <t>M</t>
    </r>
    <r>
      <rPr>
        <vertAlign val="superscript"/>
        <sz val="10"/>
        <rFont val="宋体"/>
        <charset val="134"/>
      </rPr>
      <t>2</t>
    </r>
  </si>
  <si>
    <r>
      <rPr>
        <sz val="10"/>
        <rFont val="宋体"/>
        <charset val="134"/>
      </rPr>
      <t>万</t>
    </r>
    <r>
      <rPr>
        <sz val="10"/>
        <rFont val="Times New Roman"/>
        <charset val="134"/>
      </rPr>
      <t>M</t>
    </r>
  </si>
  <si>
    <r>
      <rPr>
        <sz val="10"/>
        <rFont val="宋体"/>
        <charset val="134"/>
      </rPr>
      <t>千</t>
    </r>
    <r>
      <rPr>
        <sz val="10"/>
        <rFont val="Times New Roman"/>
        <charset val="134"/>
      </rPr>
      <t>M</t>
    </r>
    <r>
      <rPr>
        <vertAlign val="superscript"/>
        <sz val="10"/>
        <rFont val="Times New Roman"/>
        <charset val="134"/>
      </rPr>
      <t>2</t>
    </r>
  </si>
  <si>
    <r>
      <rPr>
        <sz val="10"/>
        <rFont val="Times New Roman"/>
        <charset val="134"/>
      </rPr>
      <t>M</t>
    </r>
    <r>
      <rPr>
        <vertAlign val="superscript"/>
        <sz val="10"/>
        <rFont val="Times New Roman"/>
        <charset val="134"/>
      </rPr>
      <t>2</t>
    </r>
  </si>
  <si>
    <r>
      <rPr>
        <sz val="10"/>
        <rFont val="Times New Roman"/>
        <charset val="134"/>
      </rPr>
      <t>100</t>
    </r>
    <r>
      <rPr>
        <sz val="10"/>
        <rFont val="宋体"/>
        <charset val="134"/>
      </rPr>
      <t>套</t>
    </r>
  </si>
  <si>
    <r>
      <rPr>
        <sz val="10"/>
        <rFont val="宋体"/>
        <charset val="134"/>
      </rPr>
      <t>千</t>
    </r>
    <r>
      <rPr>
        <sz val="10"/>
        <color indexed="8"/>
        <rFont val="宋体"/>
        <charset val="134"/>
      </rPr>
      <t>M</t>
    </r>
    <r>
      <rPr>
        <vertAlign val="superscript"/>
        <sz val="10"/>
        <rFont val="宋体"/>
        <charset val="134"/>
      </rPr>
      <t>2</t>
    </r>
  </si>
  <si>
    <r>
      <rPr>
        <sz val="10"/>
        <rFont val="宋体"/>
        <charset val="134"/>
      </rPr>
      <t>每年机扫天数</t>
    </r>
    <r>
      <rPr>
        <sz val="10"/>
        <rFont val="Times New Roman"/>
        <charset val="134"/>
      </rPr>
      <t>365</t>
    </r>
    <r>
      <rPr>
        <sz val="10"/>
        <rFont val="宋体"/>
        <charset val="134"/>
      </rPr>
      <t>天；每日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次。</t>
    </r>
  </si>
  <si>
    <r>
      <rPr>
        <sz val="10"/>
        <rFont val="宋体"/>
        <charset val="134"/>
      </rPr>
      <t>每年机扫天数</t>
    </r>
    <r>
      <rPr>
        <sz val="10"/>
        <rFont val="Times New Roman"/>
        <charset val="134"/>
      </rPr>
      <t>365</t>
    </r>
    <r>
      <rPr>
        <sz val="10"/>
        <rFont val="宋体"/>
        <charset val="134"/>
      </rPr>
      <t>天；每日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次。</t>
    </r>
  </si>
  <si>
    <r>
      <rPr>
        <sz val="10"/>
        <rFont val="宋体"/>
        <charset val="134"/>
      </rPr>
      <t>每年机扫天数</t>
    </r>
    <r>
      <rPr>
        <sz val="10"/>
        <rFont val="Times New Roman"/>
        <charset val="134"/>
      </rPr>
      <t>365</t>
    </r>
    <r>
      <rPr>
        <sz val="10"/>
        <rFont val="宋体"/>
        <charset val="134"/>
      </rPr>
      <t>天；每日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次。</t>
    </r>
  </si>
  <si>
    <r>
      <rPr>
        <sz val="10"/>
        <rFont val="宋体"/>
        <charset val="134"/>
      </rPr>
      <t>每年冲洗天数</t>
    </r>
    <r>
      <rPr>
        <sz val="10"/>
        <rFont val="Times New Roman"/>
        <charset val="134"/>
      </rPr>
      <t>300</t>
    </r>
    <r>
      <rPr>
        <sz val="10"/>
        <rFont val="宋体"/>
        <charset val="134"/>
      </rPr>
      <t>天；每日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次。</t>
    </r>
  </si>
  <si>
    <r>
      <rPr>
        <sz val="10"/>
        <rFont val="宋体"/>
        <charset val="134"/>
      </rPr>
      <t>每年机扫天数</t>
    </r>
    <r>
      <rPr>
        <sz val="10"/>
        <rFont val="Times New Roman"/>
        <charset val="134"/>
      </rPr>
      <t>300</t>
    </r>
    <r>
      <rPr>
        <sz val="10"/>
        <rFont val="宋体"/>
        <charset val="134"/>
      </rPr>
      <t>天；每日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次。</t>
    </r>
  </si>
  <si>
    <r>
      <rPr>
        <sz val="10"/>
        <rFont val="宋体"/>
        <charset val="134"/>
      </rPr>
      <t>每年人工清扫天数</t>
    </r>
    <r>
      <rPr>
        <sz val="10"/>
        <rFont val="Times New Roman"/>
        <charset val="134"/>
      </rPr>
      <t>365</t>
    </r>
    <r>
      <rPr>
        <sz val="10"/>
        <rFont val="宋体"/>
        <charset val="134"/>
      </rPr>
      <t>天；每日</t>
    </r>
    <r>
      <rPr>
        <sz val="10"/>
        <rFont val="Times New Roman"/>
        <charset val="134"/>
      </rPr>
      <t>2.5</t>
    </r>
    <r>
      <rPr>
        <sz val="10"/>
        <rFont val="宋体"/>
        <charset val="134"/>
      </rPr>
      <t>班次。</t>
    </r>
  </si>
  <si>
    <r>
      <rPr>
        <sz val="10"/>
        <rFont val="宋体"/>
        <charset val="134"/>
      </rPr>
      <t>每年人工清扫天数</t>
    </r>
    <r>
      <rPr>
        <sz val="10"/>
        <rFont val="Times New Roman"/>
        <charset val="134"/>
      </rPr>
      <t>365</t>
    </r>
    <r>
      <rPr>
        <sz val="10"/>
        <rFont val="宋体"/>
        <charset val="134"/>
      </rPr>
      <t>天；每日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班次。</t>
    </r>
  </si>
  <si>
    <r>
      <rPr>
        <sz val="10"/>
        <rFont val="宋体"/>
        <charset val="134"/>
      </rPr>
      <t>每年人工清扫天数</t>
    </r>
    <r>
      <rPr>
        <sz val="10"/>
        <rFont val="Times New Roman"/>
        <charset val="134"/>
      </rPr>
      <t>365</t>
    </r>
    <r>
      <rPr>
        <sz val="10"/>
        <rFont val="宋体"/>
        <charset val="134"/>
      </rPr>
      <t>天；每日</t>
    </r>
    <r>
      <rPr>
        <sz val="10"/>
        <rFont val="Times New Roman"/>
        <charset val="134"/>
      </rPr>
      <t>1.5</t>
    </r>
    <r>
      <rPr>
        <sz val="10"/>
        <rFont val="宋体"/>
        <charset val="134"/>
      </rPr>
      <t>班次。</t>
    </r>
  </si>
  <si>
    <r>
      <rPr>
        <sz val="10"/>
        <rFont val="宋体"/>
        <charset val="134"/>
      </rPr>
      <t>雨水管小型（</t>
    </r>
    <r>
      <rPr>
        <sz val="10"/>
        <rFont val="Times New Roman"/>
        <charset val="134"/>
      </rPr>
      <t>&lt;</t>
    </r>
    <r>
      <rPr>
        <sz val="10"/>
        <rFont val="宋体"/>
        <charset val="134"/>
      </rPr>
      <t>Φ</t>
    </r>
    <r>
      <rPr>
        <sz val="10"/>
        <rFont val="Times New Roman"/>
        <charset val="134"/>
      </rPr>
      <t>600)</t>
    </r>
  </si>
  <si>
    <r>
      <rPr>
        <sz val="10"/>
        <rFont val="宋体"/>
        <charset val="134"/>
      </rPr>
      <t>雨水管小型（Φ</t>
    </r>
    <r>
      <rPr>
        <sz val="10"/>
        <rFont val="Times New Roman"/>
        <charset val="134"/>
      </rPr>
      <t>600-</t>
    </r>
    <r>
      <rPr>
        <sz val="10"/>
        <rFont val="宋体"/>
        <charset val="134"/>
      </rPr>
      <t>Φ</t>
    </r>
    <r>
      <rPr>
        <sz val="10"/>
        <rFont val="Times New Roman"/>
        <charset val="134"/>
      </rPr>
      <t>1000)</t>
    </r>
  </si>
  <si>
    <r>
      <rPr>
        <sz val="10"/>
        <rFont val="宋体"/>
        <charset val="134"/>
      </rPr>
      <t>雨水管大型（Φ</t>
    </r>
    <r>
      <rPr>
        <sz val="10"/>
        <rFont val="Times New Roman"/>
        <charset val="134"/>
      </rPr>
      <t>1050-</t>
    </r>
    <r>
      <rPr>
        <sz val="10"/>
        <rFont val="宋体"/>
        <charset val="134"/>
      </rPr>
      <t>Φ</t>
    </r>
    <r>
      <rPr>
        <sz val="10"/>
        <rFont val="Times New Roman"/>
        <charset val="134"/>
      </rPr>
      <t>1500)</t>
    </r>
  </si>
  <si>
    <r>
      <rPr>
        <sz val="10"/>
        <rFont val="宋体"/>
        <charset val="134"/>
      </rPr>
      <t>雨水管特大型（＞Φ</t>
    </r>
    <r>
      <rPr>
        <sz val="10"/>
        <rFont val="Times New Roman"/>
        <charset val="134"/>
      </rPr>
      <t>1500)</t>
    </r>
  </si>
  <si>
    <r>
      <rPr>
        <b/>
        <sz val="10"/>
        <rFont val="宋体"/>
        <charset val="134"/>
      </rPr>
      <t>污水管</t>
    </r>
    <r>
      <rPr>
        <b/>
        <sz val="10"/>
        <rFont val="Times New Roman"/>
        <charset val="134"/>
      </rPr>
      <t>(</t>
    </r>
    <r>
      <rPr>
        <b/>
        <sz val="10"/>
        <rFont val="宋体"/>
        <charset val="134"/>
      </rPr>
      <t>不分管径）</t>
    </r>
  </si>
  <si>
    <t>城市支路</t>
  </si>
  <si>
    <t>/</t>
  </si>
  <si>
    <t>1级</t>
  </si>
  <si>
    <t xml:space="preserve">用地宽度：    </t>
  </si>
  <si>
    <t>2*4=8</t>
  </si>
  <si>
    <r>
      <rPr>
        <b/>
        <sz val="10"/>
        <color rgb="FF000000"/>
        <rFont val="宋体"/>
        <charset val="134"/>
        <scheme val="minor"/>
      </rPr>
      <t>水泥混凝土路面</t>
    </r>
    <r>
      <rPr>
        <b/>
        <sz val="10"/>
        <color rgb="FF000000"/>
        <rFont val="宋体"/>
        <charset val="134"/>
        <scheme val="minor"/>
      </rPr>
      <t xml:space="preserve"> </t>
    </r>
    <r>
      <rPr>
        <b/>
        <sz val="10"/>
        <color rgb="FF000000"/>
        <rFont val="宋体"/>
        <charset val="134"/>
        <scheme val="minor"/>
      </rPr>
      <t>（不分等级）</t>
    </r>
  </si>
  <si>
    <r>
      <rPr>
        <sz val="10"/>
        <color rgb="FF000000"/>
        <rFont val="宋体"/>
        <charset val="134"/>
        <scheme val="minor"/>
      </rPr>
      <t>万</t>
    </r>
    <r>
      <rPr>
        <sz val="10"/>
        <color rgb="FF000000"/>
        <rFont val="宋体"/>
        <charset val="134"/>
        <scheme val="minor"/>
      </rPr>
      <t>M</t>
    </r>
    <r>
      <rPr>
        <vertAlign val="superscript"/>
        <sz val="10"/>
        <color rgb="FF000000"/>
        <rFont val="宋体"/>
        <charset val="134"/>
        <scheme val="minor"/>
      </rPr>
      <t>2</t>
    </r>
  </si>
  <si>
    <r>
      <rPr>
        <sz val="10"/>
        <color rgb="FF000000"/>
        <rFont val="宋体"/>
        <charset val="134"/>
        <scheme val="minor"/>
      </rPr>
      <t>主干道（</t>
    </r>
    <r>
      <rPr>
        <sz val="10"/>
        <color rgb="FF000000"/>
        <rFont val="宋体"/>
        <charset val="134"/>
        <scheme val="minor"/>
      </rPr>
      <t>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</si>
  <si>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主干道（</t>
    </r>
    <r>
      <rPr>
        <sz val="10"/>
        <color rgb="FF000000"/>
        <rFont val="宋体"/>
        <charset val="134"/>
        <scheme val="minor"/>
      </rPr>
      <t>10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</si>
  <si>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主干道（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</si>
  <si>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主干道（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年以上）</t>
    </r>
  </si>
  <si>
    <r>
      <rPr>
        <sz val="10"/>
        <color rgb="FF000000"/>
        <rFont val="宋体"/>
        <charset val="134"/>
        <scheme val="minor"/>
      </rPr>
      <t>次干道（</t>
    </r>
    <r>
      <rPr>
        <sz val="10"/>
        <color rgb="FF000000"/>
        <rFont val="宋体"/>
        <charset val="134"/>
        <scheme val="minor"/>
      </rPr>
      <t>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</si>
  <si>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次干道（</t>
    </r>
    <r>
      <rPr>
        <sz val="10"/>
        <color rgb="FF000000"/>
        <rFont val="宋体"/>
        <charset val="134"/>
        <scheme val="minor"/>
      </rPr>
      <t>10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</si>
  <si>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次干道（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</si>
  <si>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次干道（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年以上）</t>
    </r>
  </si>
  <si>
    <r>
      <rPr>
        <sz val="10"/>
        <color rgb="FF000000"/>
        <rFont val="宋体"/>
        <charset val="134"/>
        <scheme val="minor"/>
      </rPr>
      <t>一般道路（</t>
    </r>
    <r>
      <rPr>
        <sz val="10"/>
        <color rgb="FF000000"/>
        <rFont val="宋体"/>
        <charset val="134"/>
        <scheme val="minor"/>
      </rPr>
      <t>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</si>
  <si>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一般道路（</t>
    </r>
    <r>
      <rPr>
        <sz val="10"/>
        <color rgb="FF000000"/>
        <rFont val="宋体"/>
        <charset val="134"/>
        <scheme val="minor"/>
      </rPr>
      <t>10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</si>
  <si>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一般道路（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</si>
  <si>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一般道路（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年以上）</t>
    </r>
  </si>
  <si>
    <r>
      <rPr>
        <sz val="10"/>
        <color rgb="FF000000"/>
        <rFont val="宋体"/>
        <charset val="134"/>
        <scheme val="minor"/>
      </rPr>
      <t>一级公路（</t>
    </r>
    <r>
      <rPr>
        <sz val="10"/>
        <color rgb="FF000000"/>
        <rFont val="宋体"/>
        <charset val="134"/>
        <scheme val="minor"/>
      </rPr>
      <t>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</si>
  <si>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一级公路（</t>
    </r>
    <r>
      <rPr>
        <sz val="10"/>
        <color rgb="FF000000"/>
        <rFont val="宋体"/>
        <charset val="134"/>
        <scheme val="minor"/>
      </rPr>
      <t>10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</si>
  <si>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一级公路（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</si>
  <si>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一级公路（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年以上）</t>
    </r>
  </si>
  <si>
    <r>
      <rPr>
        <sz val="10"/>
        <color rgb="FF000000"/>
        <rFont val="宋体"/>
        <charset val="134"/>
        <scheme val="minor"/>
      </rPr>
      <t>二级公路（</t>
    </r>
    <r>
      <rPr>
        <sz val="10"/>
        <color rgb="FF000000"/>
        <rFont val="宋体"/>
        <charset val="134"/>
        <scheme val="minor"/>
      </rPr>
      <t>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</si>
  <si>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二级公路（</t>
    </r>
    <r>
      <rPr>
        <sz val="10"/>
        <color rgb="FF000000"/>
        <rFont val="宋体"/>
        <charset val="134"/>
        <scheme val="minor"/>
      </rPr>
      <t>10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</si>
  <si>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二级公路（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</si>
  <si>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二级公路（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年以上）</t>
    </r>
  </si>
  <si>
    <r>
      <rPr>
        <sz val="10"/>
        <color rgb="FF000000"/>
        <rFont val="宋体"/>
        <charset val="134"/>
        <scheme val="minor"/>
      </rPr>
      <t>三级公路（</t>
    </r>
    <r>
      <rPr>
        <sz val="10"/>
        <color rgb="FF000000"/>
        <rFont val="宋体"/>
        <charset val="134"/>
        <scheme val="minor"/>
      </rPr>
      <t>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</si>
  <si>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三级公路（</t>
    </r>
    <r>
      <rPr>
        <sz val="10"/>
        <color rgb="FF000000"/>
        <rFont val="宋体"/>
        <charset val="134"/>
        <scheme val="minor"/>
      </rPr>
      <t>10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</si>
  <si>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三级公路（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</si>
  <si>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三级公路（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年以上）</t>
    </r>
  </si>
  <si>
    <r>
      <rPr>
        <sz val="10"/>
        <color rgb="FF000000"/>
        <rFont val="宋体"/>
        <charset val="134"/>
        <scheme val="minor"/>
      </rPr>
      <t>四级公路（</t>
    </r>
    <r>
      <rPr>
        <sz val="10"/>
        <color rgb="FF000000"/>
        <rFont val="宋体"/>
        <charset val="134"/>
        <scheme val="minor"/>
      </rPr>
      <t>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</si>
  <si>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四级公路（</t>
    </r>
    <r>
      <rPr>
        <sz val="10"/>
        <color rgb="FF000000"/>
        <rFont val="宋体"/>
        <charset val="134"/>
        <scheme val="minor"/>
      </rPr>
      <t>10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</si>
  <si>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四级公路（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年以下）</t>
    </r>
  </si>
  <si>
    <r>
      <rPr>
        <sz val="10"/>
        <color rgb="FF000000"/>
        <rFont val="宋体"/>
        <charset val="134"/>
        <scheme val="minor"/>
      </rPr>
      <t>四级公路（</t>
    </r>
    <r>
      <rPr>
        <sz val="10"/>
        <color rgb="FF000000"/>
        <rFont val="宋体"/>
        <charset val="134"/>
        <scheme val="minor"/>
      </rPr>
      <t>15</t>
    </r>
    <r>
      <rPr>
        <sz val="10"/>
        <color rgb="FF000000"/>
        <rFont val="宋体"/>
        <charset val="134"/>
        <scheme val="minor"/>
      </rPr>
      <t>年以上）</t>
    </r>
  </si>
  <si>
    <r>
      <rPr>
        <sz val="10"/>
        <color rgb="FF000000"/>
        <rFont val="宋体"/>
        <charset val="134"/>
        <scheme val="minor"/>
      </rPr>
      <t>万M</t>
    </r>
    <r>
      <rPr>
        <vertAlign val="superscript"/>
        <sz val="10"/>
        <color rgb="FF000000"/>
        <rFont val="宋体"/>
        <charset val="134"/>
        <scheme val="minor"/>
      </rPr>
      <t>2</t>
    </r>
  </si>
  <si>
    <r>
      <rPr>
        <sz val="10"/>
        <color rgb="FF000000"/>
        <rFont val="宋体"/>
        <charset val="134"/>
        <scheme val="minor"/>
      </rPr>
      <t>万</t>
    </r>
    <r>
      <rPr>
        <sz val="10"/>
        <color rgb="FF000000"/>
        <rFont val="宋体"/>
        <charset val="134"/>
        <scheme val="minor"/>
      </rPr>
      <t>M</t>
    </r>
  </si>
  <si>
    <r>
      <rPr>
        <sz val="10"/>
        <color rgb="FF000000"/>
        <rFont val="宋体"/>
        <charset val="134"/>
        <scheme val="minor"/>
      </rPr>
      <t>千</t>
    </r>
    <r>
      <rPr>
        <sz val="10"/>
        <color rgb="FF000000"/>
        <rFont val="宋体"/>
        <charset val="134"/>
        <scheme val="minor"/>
      </rPr>
      <t>M</t>
    </r>
    <r>
      <rPr>
        <vertAlign val="superscript"/>
        <sz val="10"/>
        <color rgb="FF000000"/>
        <rFont val="宋体"/>
        <charset val="134"/>
        <scheme val="minor"/>
      </rPr>
      <t>2</t>
    </r>
  </si>
  <si>
    <r>
      <rPr>
        <sz val="10"/>
        <color rgb="FF000000"/>
        <rFont val="宋体"/>
        <charset val="134"/>
        <scheme val="minor"/>
      </rPr>
      <t>M</t>
    </r>
    <r>
      <rPr>
        <vertAlign val="superscript"/>
        <sz val="10"/>
        <color rgb="FF000000"/>
        <rFont val="宋体"/>
        <charset val="134"/>
        <scheme val="minor"/>
      </rPr>
      <t>2</t>
    </r>
  </si>
  <si>
    <r>
      <rPr>
        <sz val="10"/>
        <color rgb="FF000000"/>
        <rFont val="宋体"/>
        <charset val="134"/>
        <scheme val="minor"/>
      </rPr>
      <t>100</t>
    </r>
    <r>
      <rPr>
        <sz val="10"/>
        <color rgb="FF000000"/>
        <rFont val="宋体"/>
        <charset val="134"/>
        <scheme val="minor"/>
      </rPr>
      <t>套</t>
    </r>
  </si>
  <si>
    <r>
      <rPr>
        <sz val="10"/>
        <color rgb="FF000000"/>
        <rFont val="宋体"/>
        <charset val="134"/>
        <scheme val="minor"/>
      </rPr>
      <t>千M</t>
    </r>
    <r>
      <rPr>
        <vertAlign val="superscript"/>
        <sz val="10"/>
        <color rgb="FF000000"/>
        <rFont val="宋体"/>
        <charset val="134"/>
        <scheme val="minor"/>
      </rPr>
      <t>2</t>
    </r>
  </si>
  <si>
    <r>
      <rPr>
        <sz val="10"/>
        <color rgb="FF000000"/>
        <rFont val="宋体"/>
        <charset val="134"/>
        <scheme val="minor"/>
      </rPr>
      <t>雨水管小型（</t>
    </r>
    <r>
      <rPr>
        <sz val="10"/>
        <color rgb="FF000000"/>
        <rFont val="宋体"/>
        <charset val="134"/>
        <scheme val="minor"/>
      </rPr>
      <t>&lt;</t>
    </r>
    <r>
      <rPr>
        <sz val="10"/>
        <color rgb="FF000000"/>
        <rFont val="宋体"/>
        <charset val="134"/>
        <scheme val="minor"/>
      </rPr>
      <t>Φ</t>
    </r>
    <r>
      <rPr>
        <sz val="10"/>
        <color rgb="FF000000"/>
        <rFont val="宋体"/>
        <charset val="134"/>
        <scheme val="minor"/>
      </rPr>
      <t>600)</t>
    </r>
  </si>
  <si>
    <r>
      <rPr>
        <sz val="10"/>
        <color rgb="FF000000"/>
        <rFont val="宋体"/>
        <charset val="134"/>
        <scheme val="minor"/>
      </rPr>
      <t>雨水管小型（Φ</t>
    </r>
    <r>
      <rPr>
        <sz val="10"/>
        <color rgb="FF000000"/>
        <rFont val="宋体"/>
        <charset val="134"/>
        <scheme val="minor"/>
      </rPr>
      <t>600-</t>
    </r>
    <r>
      <rPr>
        <sz val="10"/>
        <color rgb="FF000000"/>
        <rFont val="宋体"/>
        <charset val="134"/>
        <scheme val="minor"/>
      </rPr>
      <t>Φ</t>
    </r>
    <r>
      <rPr>
        <sz val="10"/>
        <color rgb="FF000000"/>
        <rFont val="宋体"/>
        <charset val="134"/>
        <scheme val="minor"/>
      </rPr>
      <t>1000)</t>
    </r>
  </si>
  <si>
    <r>
      <rPr>
        <sz val="10"/>
        <color rgb="FF000000"/>
        <rFont val="宋体"/>
        <charset val="134"/>
        <scheme val="minor"/>
      </rPr>
      <t>雨水管大型（Φ</t>
    </r>
    <r>
      <rPr>
        <sz val="10"/>
        <color rgb="FF000000"/>
        <rFont val="宋体"/>
        <charset val="134"/>
        <scheme val="minor"/>
      </rPr>
      <t>1050-</t>
    </r>
    <r>
      <rPr>
        <sz val="10"/>
        <color rgb="FF000000"/>
        <rFont val="宋体"/>
        <charset val="134"/>
        <scheme val="minor"/>
      </rPr>
      <t>Φ</t>
    </r>
    <r>
      <rPr>
        <sz val="10"/>
        <color rgb="FF000000"/>
        <rFont val="宋体"/>
        <charset val="134"/>
        <scheme val="minor"/>
      </rPr>
      <t>1500)</t>
    </r>
  </si>
  <si>
    <r>
      <rPr>
        <sz val="10"/>
        <color rgb="FF000000"/>
        <rFont val="宋体"/>
        <charset val="134"/>
        <scheme val="minor"/>
      </rPr>
      <t>雨水管特大型（＞Φ</t>
    </r>
    <r>
      <rPr>
        <sz val="10"/>
        <color rgb="FF000000"/>
        <rFont val="宋体"/>
        <charset val="134"/>
        <scheme val="minor"/>
      </rPr>
      <t>1500)</t>
    </r>
  </si>
  <si>
    <r>
      <rPr>
        <b/>
        <sz val="10"/>
        <color rgb="FF000000"/>
        <rFont val="宋体"/>
        <charset val="134"/>
        <scheme val="minor"/>
      </rPr>
      <t>污水管</t>
    </r>
    <r>
      <rPr>
        <b/>
        <sz val="10"/>
        <color rgb="FF000000"/>
        <rFont val="宋体"/>
        <charset val="134"/>
        <scheme val="minor"/>
      </rPr>
      <t>(</t>
    </r>
    <r>
      <rPr>
        <b/>
        <sz val="10"/>
        <color rgb="FF000000"/>
        <rFont val="宋体"/>
        <charset val="134"/>
        <scheme val="minor"/>
      </rPr>
      <t>不分管径）</t>
    </r>
  </si>
  <si>
    <t>设施</t>
  </si>
  <si>
    <t>车行道</t>
  </si>
  <si>
    <t>沥青步道</t>
  </si>
  <si>
    <t>园路</t>
  </si>
  <si>
    <t>广场</t>
  </si>
  <si>
    <t>含滨湖步道</t>
  </si>
  <si>
    <t>儿童游乐场</t>
  </si>
  <si>
    <t>运动场地</t>
  </si>
  <si>
    <t>蓝球场</t>
  </si>
  <si>
    <t>4座</t>
  </si>
  <si>
    <t>网球场</t>
  </si>
  <si>
    <t>木质平台</t>
  </si>
  <si>
    <t>装置</t>
  </si>
  <si>
    <t>整石坐凳</t>
  </si>
  <si>
    <t>木头座椅</t>
  </si>
  <si>
    <t>玻璃钢坐凳</t>
  </si>
  <si>
    <t>垃圾桶</t>
  </si>
  <si>
    <t>电话亭</t>
  </si>
  <si>
    <t>海绵城市牌</t>
  </si>
  <si>
    <t>导视牌</t>
  </si>
  <si>
    <t>饮水机</t>
  </si>
  <si>
    <t>不锈钢栏杆</t>
  </si>
  <si>
    <t>金属栏杆</t>
  </si>
  <si>
    <t>钢化玻璃栏杆</t>
  </si>
  <si>
    <t>混凝土栏杆</t>
  </si>
  <si>
    <t>防腐木栏杆</t>
  </si>
  <si>
    <t>构筑物</t>
  </si>
  <si>
    <t>小木屋</t>
  </si>
  <si>
    <t>景观桥</t>
  </si>
  <si>
    <t>北岛车行桥</t>
  </si>
  <si>
    <t>B区架空步道</t>
  </si>
  <si>
    <t>逐梦芯辰LED装置</t>
  </si>
  <si>
    <t>钟楼</t>
  </si>
  <si>
    <t>喷泉系统</t>
  </si>
  <si>
    <t>廊架（月季园）</t>
  </si>
  <si>
    <t>景观石标志</t>
  </si>
  <si>
    <t>高压配电间</t>
  </si>
  <si>
    <t>设施合计</t>
  </si>
  <si>
    <t>强弱电</t>
  </si>
  <si>
    <t>人行步道灯</t>
  </si>
  <si>
    <t>盏</t>
  </si>
  <si>
    <t>射树灯</t>
  </si>
  <si>
    <t>庭院灯</t>
  </si>
  <si>
    <t>高杆灯（h20m）</t>
  </si>
  <si>
    <t>智慧路灯</t>
  </si>
  <si>
    <t>龟背灯</t>
  </si>
  <si>
    <t>LED点式灯</t>
  </si>
  <si>
    <t>LED灯带</t>
  </si>
  <si>
    <t>嵌墙灯</t>
  </si>
  <si>
    <t>球场高杆灯（C区）</t>
  </si>
  <si>
    <t>滑板场高杆灯（C区）</t>
  </si>
  <si>
    <t>树池坐凳下LED灯带</t>
  </si>
  <si>
    <t>组</t>
  </si>
  <si>
    <t>定制可发光灯罩</t>
  </si>
  <si>
    <t>坡道照明壁灯</t>
  </si>
  <si>
    <t>草坪灯</t>
  </si>
  <si>
    <t>驳岸栈桥地灯</t>
  </si>
  <si>
    <t>挡土墙照明灯</t>
  </si>
  <si>
    <t>挡土墙照明灯（埋地）</t>
  </si>
  <si>
    <t>踏步墙角灯</t>
  </si>
  <si>
    <t>路灯控制箱</t>
  </si>
  <si>
    <t>台阶灯 L1</t>
  </si>
  <si>
    <t>步道灯 D7</t>
  </si>
  <si>
    <t>定制地砖logo灯(骑行道）</t>
  </si>
  <si>
    <t>定制地砖logo灯(跑道）</t>
  </si>
  <si>
    <t>庭院灯 T1</t>
  </si>
  <si>
    <t>庭院灯 T1a(整合智能设备）</t>
  </si>
  <si>
    <t>草坪灯 T2</t>
  </si>
  <si>
    <t>立杆投光灯2   10米</t>
  </si>
  <si>
    <t>柔性灯带  L2</t>
  </si>
  <si>
    <t>柔性灯带  L3</t>
  </si>
  <si>
    <t>柔性灯带  L4</t>
  </si>
  <si>
    <t>星光埋地灯 D1</t>
  </si>
  <si>
    <t>埋地投光灯 D2</t>
  </si>
  <si>
    <t>草坪音响</t>
  </si>
  <si>
    <t>景观音响</t>
  </si>
  <si>
    <t>立杆音响</t>
  </si>
  <si>
    <t>室外音柱</t>
  </si>
  <si>
    <t>枪型摄像机</t>
  </si>
  <si>
    <t>客流球机</t>
  </si>
  <si>
    <t>普通球机</t>
  </si>
  <si>
    <t>人密球机</t>
  </si>
  <si>
    <t>多目球机</t>
  </si>
  <si>
    <t>智能路灯监控</t>
  </si>
  <si>
    <t>室外信息点</t>
  </si>
  <si>
    <t>监控分线箱</t>
  </si>
  <si>
    <t>广播分线箱</t>
  </si>
  <si>
    <t>安防箱</t>
  </si>
  <si>
    <t>巡更点、姓名钮</t>
  </si>
  <si>
    <t>点</t>
  </si>
  <si>
    <t>监控室</t>
  </si>
  <si>
    <t>手孔井1000*1000*1500</t>
  </si>
  <si>
    <t>手孔井800*800*1000</t>
  </si>
  <si>
    <t>强弱电合计</t>
  </si>
  <si>
    <t>给排水</t>
  </si>
  <si>
    <t>自动喷灌头</t>
  </si>
  <si>
    <t>消防栓</t>
  </si>
  <si>
    <t>接合器</t>
  </si>
  <si>
    <t>De90给水管</t>
  </si>
  <si>
    <t>De63给水管</t>
  </si>
  <si>
    <t>De32给水管</t>
  </si>
  <si>
    <t>PE25给水管</t>
  </si>
  <si>
    <t>PE32给水管</t>
  </si>
  <si>
    <t>PE40给水管</t>
  </si>
  <si>
    <t>PE50给水管</t>
  </si>
  <si>
    <t>PE65给水管</t>
  </si>
  <si>
    <t>PE80给水管</t>
  </si>
  <si>
    <t>PE100给水管</t>
  </si>
  <si>
    <t>铸铁球墨管100</t>
  </si>
  <si>
    <t>铸铁球墨管150</t>
  </si>
  <si>
    <t>钢丝骨架复合PE管DN200（消防）</t>
  </si>
  <si>
    <t>钢丝骨架复合PE管DN150（含消防）</t>
  </si>
  <si>
    <t>DN100水表</t>
  </si>
  <si>
    <t>DN50水表</t>
  </si>
  <si>
    <t>水表井</t>
  </si>
  <si>
    <t>阀门井</t>
  </si>
  <si>
    <t>检查井</t>
  </si>
  <si>
    <t>塑料排盐管110</t>
  </si>
  <si>
    <t>塑料排盐管300</t>
  </si>
  <si>
    <t>塑料排盐管400</t>
  </si>
  <si>
    <t>HDPE排水管DN150</t>
  </si>
  <si>
    <t>HDPE排水管DN200</t>
  </si>
  <si>
    <t>HDPE排水管DN300</t>
  </si>
  <si>
    <t>HDPE排水管DN400</t>
  </si>
  <si>
    <t>HDPE排水管DN500</t>
  </si>
  <si>
    <t>HDPE排水管DN600</t>
  </si>
  <si>
    <t>HDPE排水管DN700</t>
  </si>
  <si>
    <t>HDPE排水管DN800</t>
  </si>
  <si>
    <t>HDPE排水管DN1000</t>
  </si>
  <si>
    <t>HDPE污水DN300</t>
  </si>
  <si>
    <t>HDPE污水双壁波纹管De225</t>
  </si>
  <si>
    <t>HDPE污水双壁波纹管De315</t>
  </si>
  <si>
    <t>HDPE双壁波纹管De225</t>
  </si>
  <si>
    <t>HDPE双壁波纹管De315</t>
  </si>
  <si>
    <t>HDPE双壁波纹管De400</t>
  </si>
  <si>
    <t>HDPE双壁波纹管De500</t>
  </si>
  <si>
    <t>HDPE双壁波纹管De600</t>
  </si>
  <si>
    <t>HDPE双壁波纹管Dn400-600</t>
  </si>
  <si>
    <t>给排水合计</t>
  </si>
  <si>
    <t>儿童设施</t>
  </si>
  <si>
    <t>挖沙机</t>
  </si>
  <si>
    <t>304不锈钢，食品级工程塑料</t>
  </si>
  <si>
    <t>沙子动力工厂</t>
  </si>
  <si>
    <t>高强度校合木柱，HPL板表面树脂涂层</t>
  </si>
  <si>
    <t>沙漏</t>
  </si>
  <si>
    <t>HPL板表面树脂涂层，镀锌钢管</t>
  </si>
  <si>
    <t>多人沙地座椅</t>
  </si>
  <si>
    <t>芬兰木，不锈钢管，镀锌钢管，HPL板表面树脂涂层</t>
  </si>
  <si>
    <t>戏沙滑梯游戏架</t>
  </si>
  <si>
    <t>镀锌钢管烤漆，HPL板表面树脂涂层，304不锈钢</t>
  </si>
  <si>
    <t>组合滑梯</t>
  </si>
  <si>
    <t>单人转椅</t>
  </si>
  <si>
    <t>镀锌钢管烤漆，HPL板表面树脂涂层</t>
  </si>
  <si>
    <t>小牛跷跷板</t>
  </si>
  <si>
    <t>HPL板表面树脂涂层。高强度专用弹簧</t>
  </si>
  <si>
    <t>A10小车摇摇乐</t>
  </si>
  <si>
    <t>A11海豚摇摇乐</t>
  </si>
  <si>
    <t>A12单滑</t>
  </si>
  <si>
    <t>A13小鸡跷跷板</t>
  </si>
  <si>
    <t>A14双人秋千</t>
  </si>
  <si>
    <t>镀锌钢管，工程塑料</t>
  </si>
  <si>
    <t>A15单人秋千</t>
  </si>
  <si>
    <t>芬兰木，镀锌钢管，工程塑料</t>
  </si>
  <si>
    <t>A16四人摇摇乐</t>
  </si>
  <si>
    <t>A17不锈钢钻筒</t>
  </si>
  <si>
    <t>304不锈钢</t>
  </si>
  <si>
    <t>A18不锈钢滑梯</t>
  </si>
  <si>
    <t>305不锈钢</t>
  </si>
  <si>
    <t>A19幼儿组合攀爬游戏架</t>
  </si>
  <si>
    <t>芬兰木，HPL板表面树脂涂层。304不锈钢</t>
  </si>
  <si>
    <t>A20蹦床</t>
  </si>
  <si>
    <t>镀锌钢管，高强度聚酯纤维</t>
  </si>
  <si>
    <t>A21趣味天地</t>
  </si>
  <si>
    <t>镀锌钢管烤漆，304不锈钢</t>
  </si>
  <si>
    <t>A22游戏小屋</t>
  </si>
  <si>
    <t>芬兰木，HPL板表面树脂涂层。镀锌钢管</t>
  </si>
  <si>
    <t>A23挖沙机</t>
  </si>
  <si>
    <t>不锈钢，食品级工程塑料，304不锈钢</t>
  </si>
  <si>
    <t>A24森林王国组合游戏架</t>
  </si>
  <si>
    <t>HPL板表面树脂涂层。镀锌钢管,6芯钢绳丙烯包覆，食品级工程塑料</t>
  </si>
  <si>
    <t>A25攀爬小屋</t>
  </si>
  <si>
    <t>HPL板表面树脂涂层。镀锌钢管，食品级工程塑料</t>
  </si>
  <si>
    <t>A26多人沙地课桌</t>
  </si>
  <si>
    <t>A27海盗船</t>
  </si>
  <si>
    <t>镀锌钢管烤漆，芬兰木，HPL板表面树脂涂层。304不锈钢</t>
  </si>
  <si>
    <t>A28多人秋千</t>
  </si>
  <si>
    <t>花旗松，镀锌钢管，专用腈纶绳</t>
  </si>
  <si>
    <t>A29共融秋千</t>
  </si>
  <si>
    <t>镀锌钢管烤漆，不锈钢，花纹板</t>
  </si>
  <si>
    <t>A30共融小车游戏架</t>
  </si>
  <si>
    <t>镀锌钢管烤漆，HPL板表面树脂涂层。304不锈钢</t>
  </si>
  <si>
    <t>A31多人转盘</t>
  </si>
  <si>
    <t>镀锌钢管烤漆，花纹板</t>
  </si>
  <si>
    <t>A32共融转盘</t>
  </si>
  <si>
    <t>A33滚轴跑道</t>
  </si>
  <si>
    <t>镀锌钢管烤漆</t>
  </si>
  <si>
    <t>A34坐式转盘</t>
  </si>
  <si>
    <t>A35迷宫游戏盘</t>
  </si>
  <si>
    <t>A36多功能秋千</t>
  </si>
  <si>
    <t>镀锌钢管，专用腈纶绳</t>
  </si>
  <si>
    <t>A37波浪晃板</t>
  </si>
  <si>
    <t>镀锌钢管烤漆，防腐胶合木</t>
  </si>
  <si>
    <t>A38挖沙机</t>
  </si>
  <si>
    <t>B1海盗船</t>
  </si>
  <si>
    <t>镀锌钢管烤漆，芬兰木，6芯钢绳丙烯包覆，食品级工程塑料</t>
  </si>
  <si>
    <t>B2动感小船</t>
  </si>
  <si>
    <t>镀锌钢管烤漆，芬兰木，不锈钢</t>
  </si>
  <si>
    <t>B5沙水桌</t>
  </si>
  <si>
    <t>芬兰木</t>
  </si>
  <si>
    <t>E2曲折爬网</t>
  </si>
  <si>
    <t>镀锌钢管烤漆，6芯钢绳丙烯包覆，食品级工程塑料</t>
  </si>
  <si>
    <t>F7鳄鱼主题游戏架</t>
  </si>
  <si>
    <t>芬兰木，6芯钢绳丙烯包覆,304不锈钢</t>
  </si>
  <si>
    <t>F8游戏面板</t>
  </si>
  <si>
    <t>芬兰木，HPL板表面树脂涂层</t>
  </si>
  <si>
    <t>F9游戏面板</t>
  </si>
  <si>
    <t>F10金属木琴</t>
  </si>
  <si>
    <t>铝金属琴管和共鸣器，环保金属支柱</t>
  </si>
  <si>
    <t>F11木琴</t>
  </si>
  <si>
    <t>金属琴板，环保金属支柱</t>
  </si>
  <si>
    <t>F12金属琴</t>
  </si>
  <si>
    <t>铝金属琴板，钢架</t>
  </si>
  <si>
    <t>F14金属碗铃</t>
  </si>
  <si>
    <t>铝金属碗铃，环保金属支柱</t>
  </si>
  <si>
    <t>F15游戏面板</t>
  </si>
  <si>
    <t>F16游戏面板</t>
  </si>
  <si>
    <t>F17游戏面板</t>
  </si>
  <si>
    <t>镀锌钢管，HPL板表面树脂涂层</t>
  </si>
  <si>
    <t>F18游戏面板</t>
  </si>
  <si>
    <t>F19游戏面板</t>
  </si>
  <si>
    <t>F20游戏面板</t>
  </si>
  <si>
    <t>G1摇篮组合</t>
  </si>
  <si>
    <t>镀锌钢管烤漆，链条丙烯包覆</t>
  </si>
  <si>
    <t>G3急风旋转</t>
  </si>
  <si>
    <t>G4六边多人秋千</t>
  </si>
  <si>
    <t>镀锌钢管烤漆，包塑链条，PE座板</t>
  </si>
  <si>
    <t>G5旋转轮</t>
  </si>
  <si>
    <t>G6多人秋千</t>
  </si>
  <si>
    <t>G9森林攀爬组合</t>
  </si>
  <si>
    <t>镀锌钢管烤漆，6芯钢绳丙烯包覆，HPL板表面树脂涂层</t>
  </si>
  <si>
    <t>G10酷炫组合游戏架</t>
  </si>
  <si>
    <t>镀锌钢管烤漆，7芯钢绳丙烯包覆，工程塑料</t>
  </si>
  <si>
    <t>G11弧形滑索</t>
  </si>
  <si>
    <t>G12极限滑索</t>
  </si>
  <si>
    <t>花旗松，镀锌钢管，HPL板表面树脂涂层</t>
  </si>
  <si>
    <t>G13空中爬索</t>
  </si>
  <si>
    <t>镀锌钢管烤漆，6芯钢绳丙烯包覆</t>
  </si>
  <si>
    <t>G14三人疯狂跷跷板</t>
  </si>
  <si>
    <t>镀锌钢管烤漆，食品级工程塑料</t>
  </si>
  <si>
    <t>G15旋转攀爬网</t>
  </si>
  <si>
    <t>G16攀爬架</t>
  </si>
  <si>
    <t>G17立式疯狂摇摇摇</t>
  </si>
  <si>
    <t>镀锌钢管，HPL板表面树脂涂层，高强度弹簧</t>
  </si>
  <si>
    <t>G18双人坐式旋转</t>
  </si>
  <si>
    <t>G19滑索</t>
  </si>
  <si>
    <t>G22a海盗船</t>
  </si>
  <si>
    <t>镀锌钢管烤漆，芬兰木，6芯钢绳丙烯包覆</t>
  </si>
  <si>
    <t>G22b海盗船</t>
  </si>
  <si>
    <t>G23海盗船</t>
  </si>
  <si>
    <t>实木船身芬兰木，6芯钢绳丙烯包覆</t>
  </si>
  <si>
    <t>G24海盗船</t>
  </si>
  <si>
    <t>G25海盗船</t>
  </si>
  <si>
    <t>实木船身芬兰木，6芯钢绳丙烯包覆,304不锈钢</t>
  </si>
  <si>
    <t>儿童设施合计</t>
  </si>
  <si>
    <t>绿化</t>
  </si>
  <si>
    <t>规格（厘米）</t>
  </si>
  <si>
    <t>A区</t>
  </si>
  <si>
    <t>A区上木</t>
  </si>
  <si>
    <t>香樟-特</t>
  </si>
  <si>
    <t>⌀30.1-32.0</t>
  </si>
  <si>
    <r>
      <rPr>
        <sz val="11"/>
        <rFont val="宋体"/>
        <charset val="134"/>
      </rPr>
      <t>朴树</t>
    </r>
    <r>
      <rPr>
        <sz val="11"/>
        <rFont val="宋体"/>
        <charset val="0"/>
      </rPr>
      <t>-</t>
    </r>
    <r>
      <rPr>
        <sz val="11"/>
        <rFont val="宋体"/>
        <charset val="134"/>
      </rPr>
      <t>特</t>
    </r>
  </si>
  <si>
    <r>
      <rPr>
        <sz val="11"/>
        <rFont val="宋体"/>
        <charset val="134"/>
      </rPr>
      <t>乌桕</t>
    </r>
    <r>
      <rPr>
        <sz val="11"/>
        <rFont val="宋体"/>
        <charset val="0"/>
      </rPr>
      <t>-</t>
    </r>
    <r>
      <rPr>
        <sz val="11"/>
        <rFont val="宋体"/>
        <charset val="134"/>
      </rPr>
      <t>特</t>
    </r>
  </si>
  <si>
    <r>
      <rPr>
        <sz val="11"/>
        <rFont val="宋体"/>
        <charset val="134"/>
      </rPr>
      <t>紫薇</t>
    </r>
    <r>
      <rPr>
        <sz val="11"/>
        <rFont val="宋体"/>
        <charset val="0"/>
      </rPr>
      <t>-</t>
    </r>
    <r>
      <rPr>
        <sz val="11"/>
        <rFont val="宋体"/>
        <charset val="134"/>
      </rPr>
      <t>特</t>
    </r>
  </si>
  <si>
    <t>⌀20.1-22.0</t>
  </si>
  <si>
    <t>银杏-特</t>
  </si>
  <si>
    <t>⌀28.1-30.0</t>
  </si>
  <si>
    <t>丛生香樟</t>
  </si>
  <si>
    <t>h700-800,p&gt;500</t>
  </si>
  <si>
    <t>丛生朴树</t>
  </si>
  <si>
    <t>h700-800,p550-660</t>
  </si>
  <si>
    <r>
      <rPr>
        <sz val="11"/>
        <rFont val="宋体"/>
        <charset val="134"/>
      </rPr>
      <t>香樟</t>
    </r>
    <r>
      <rPr>
        <sz val="11"/>
        <rFont val="宋体"/>
        <charset val="0"/>
      </rPr>
      <t>A</t>
    </r>
  </si>
  <si>
    <t>⌀12.1-14.0</t>
  </si>
  <si>
    <t>香樟</t>
  </si>
  <si>
    <t>⌀16.1-18.0</t>
  </si>
  <si>
    <r>
      <rPr>
        <sz val="11"/>
        <rFont val="宋体"/>
        <charset val="134"/>
      </rPr>
      <t>石楠</t>
    </r>
    <r>
      <rPr>
        <sz val="11"/>
        <rFont val="宋体"/>
        <charset val="0"/>
      </rPr>
      <t>B</t>
    </r>
  </si>
  <si>
    <t>金丝楠</t>
  </si>
  <si>
    <t>⌀14.1-16.0</t>
  </si>
  <si>
    <r>
      <rPr>
        <sz val="11"/>
        <rFont val="宋体"/>
        <charset val="134"/>
      </rPr>
      <t>速生白蜡</t>
    </r>
    <r>
      <rPr>
        <sz val="11"/>
        <rFont val="宋体"/>
        <charset val="0"/>
      </rPr>
      <t>B</t>
    </r>
  </si>
  <si>
    <t>⌀18.1-20.0</t>
  </si>
  <si>
    <r>
      <rPr>
        <sz val="11"/>
        <rFont val="宋体"/>
        <charset val="134"/>
      </rPr>
      <t>墨西哥落羽杉</t>
    </r>
    <r>
      <rPr>
        <sz val="11"/>
        <rFont val="宋体"/>
        <charset val="0"/>
      </rPr>
      <t>B</t>
    </r>
  </si>
  <si>
    <t>墨西哥落羽杉</t>
  </si>
  <si>
    <t>落羽杉</t>
  </si>
  <si>
    <t>水杉B</t>
  </si>
  <si>
    <r>
      <rPr>
        <sz val="11"/>
        <rFont val="宋体"/>
        <charset val="134"/>
      </rPr>
      <t>银杏</t>
    </r>
    <r>
      <rPr>
        <sz val="11"/>
        <rFont val="宋体"/>
        <charset val="0"/>
      </rPr>
      <t>B</t>
    </r>
  </si>
  <si>
    <r>
      <rPr>
        <sz val="11"/>
        <rFont val="宋体"/>
        <charset val="134"/>
      </rPr>
      <t>乌桕</t>
    </r>
    <r>
      <rPr>
        <sz val="11"/>
        <rFont val="宋体"/>
        <charset val="0"/>
      </rPr>
      <t>B</t>
    </r>
  </si>
  <si>
    <r>
      <rPr>
        <sz val="11"/>
        <rFont val="宋体"/>
        <charset val="134"/>
      </rPr>
      <t>朴树</t>
    </r>
    <r>
      <rPr>
        <sz val="11"/>
        <rFont val="宋体"/>
        <charset val="0"/>
      </rPr>
      <t>B</t>
    </r>
  </si>
  <si>
    <t>榉树</t>
  </si>
  <si>
    <r>
      <rPr>
        <sz val="11"/>
        <rFont val="宋体"/>
        <charset val="134"/>
      </rPr>
      <t>榉树</t>
    </r>
    <r>
      <rPr>
        <sz val="11"/>
        <rFont val="宋体"/>
        <charset val="0"/>
      </rPr>
      <t>B</t>
    </r>
  </si>
  <si>
    <r>
      <rPr>
        <sz val="11"/>
        <rFont val="宋体"/>
        <charset val="134"/>
      </rPr>
      <t>黄山栾树</t>
    </r>
    <r>
      <rPr>
        <sz val="11"/>
        <rFont val="宋体"/>
        <charset val="0"/>
      </rPr>
      <t>A</t>
    </r>
  </si>
  <si>
    <t>黄山栾树</t>
  </si>
  <si>
    <t>女贞</t>
  </si>
  <si>
    <t>枫香</t>
  </si>
  <si>
    <t>黄连木</t>
  </si>
  <si>
    <r>
      <rPr>
        <sz val="11"/>
        <rFont val="宋体"/>
        <charset val="134"/>
      </rPr>
      <t>五角枫</t>
    </r>
    <r>
      <rPr>
        <sz val="11"/>
        <rFont val="宋体"/>
        <charset val="0"/>
      </rPr>
      <t>A</t>
    </r>
  </si>
  <si>
    <r>
      <rPr>
        <sz val="11"/>
        <rFont val="宋体"/>
        <charset val="134"/>
      </rPr>
      <t>五角枫</t>
    </r>
    <r>
      <rPr>
        <sz val="11"/>
        <rFont val="宋体"/>
        <charset val="0"/>
      </rPr>
      <t>B</t>
    </r>
  </si>
  <si>
    <t>垂柳</t>
  </si>
  <si>
    <t>三角枫</t>
  </si>
  <si>
    <t>无患子</t>
  </si>
  <si>
    <t>松月樱</t>
  </si>
  <si>
    <t>d15.1-16.0</t>
  </si>
  <si>
    <t>染井吉野樱（特选）</t>
  </si>
  <si>
    <t>d25.1-28.0</t>
  </si>
  <si>
    <t>染井吉野樱 A</t>
  </si>
  <si>
    <t>d20.1-22.0</t>
  </si>
  <si>
    <t>染井吉野樱 B</t>
  </si>
  <si>
    <t>染井吉野樱C</t>
  </si>
  <si>
    <t>染井吉野樱D</t>
  </si>
  <si>
    <t>d16.1-18.0</t>
  </si>
  <si>
    <t>河津樱 B</t>
  </si>
  <si>
    <t>河津樱D</t>
  </si>
  <si>
    <t>飞寒樱</t>
  </si>
  <si>
    <t>垂丝海棠</t>
  </si>
  <si>
    <t>d8.1-10.0</t>
  </si>
  <si>
    <t>鸡爪槭</t>
  </si>
  <si>
    <t>白玉兰</t>
  </si>
  <si>
    <t>d12.1-14.0</t>
  </si>
  <si>
    <t>金桂</t>
  </si>
  <si>
    <t>p300</t>
  </si>
  <si>
    <t>金桂B</t>
  </si>
  <si>
    <t>d10.1-12.0</t>
  </si>
  <si>
    <r>
      <rPr>
        <sz val="11"/>
        <rFont val="宋体"/>
        <charset val="134"/>
      </rPr>
      <t>北美海棠</t>
    </r>
    <r>
      <rPr>
        <sz val="11"/>
        <rFont val="宋体"/>
        <charset val="0"/>
      </rPr>
      <t>A</t>
    </r>
  </si>
  <si>
    <r>
      <rPr>
        <sz val="11"/>
        <rFont val="宋体"/>
        <charset val="134"/>
      </rPr>
      <t>北美海棠</t>
    </r>
    <r>
      <rPr>
        <sz val="11"/>
        <rFont val="宋体"/>
        <charset val="0"/>
      </rPr>
      <t>B</t>
    </r>
  </si>
  <si>
    <t>d14.1-16.0</t>
  </si>
  <si>
    <r>
      <rPr>
        <sz val="11"/>
        <rFont val="宋体"/>
        <charset val="134"/>
      </rPr>
      <t>染井吉野樱</t>
    </r>
    <r>
      <rPr>
        <sz val="11"/>
        <rFont val="宋体"/>
        <charset val="0"/>
      </rPr>
      <t>A</t>
    </r>
  </si>
  <si>
    <t>日本晚樱B</t>
  </si>
  <si>
    <r>
      <rPr>
        <sz val="11"/>
        <rFont val="宋体"/>
        <charset val="134"/>
      </rPr>
      <t>白玉兰</t>
    </r>
    <r>
      <rPr>
        <sz val="11"/>
        <rFont val="宋体"/>
        <charset val="0"/>
      </rPr>
      <t>B</t>
    </r>
  </si>
  <si>
    <r>
      <rPr>
        <sz val="11"/>
        <rFont val="宋体"/>
        <charset val="134"/>
      </rPr>
      <t>红叶李</t>
    </r>
    <r>
      <rPr>
        <sz val="11"/>
        <rFont val="宋体"/>
        <charset val="0"/>
      </rPr>
      <t>A</t>
    </r>
  </si>
  <si>
    <t>d8.1-9.0</t>
  </si>
  <si>
    <r>
      <rPr>
        <sz val="11"/>
        <rFont val="宋体"/>
        <charset val="134"/>
      </rPr>
      <t>梅花</t>
    </r>
    <r>
      <rPr>
        <sz val="11"/>
        <rFont val="宋体"/>
        <charset val="0"/>
      </rPr>
      <t>B</t>
    </r>
  </si>
  <si>
    <r>
      <rPr>
        <sz val="11"/>
        <rFont val="宋体"/>
        <charset val="134"/>
      </rPr>
      <t>重瓣榆叶梅</t>
    </r>
    <r>
      <rPr>
        <sz val="11"/>
        <rFont val="宋体"/>
        <charset val="0"/>
      </rPr>
      <t>B</t>
    </r>
  </si>
  <si>
    <t>北美海棠A</t>
  </si>
  <si>
    <t>北美海棠B</t>
  </si>
  <si>
    <t>美国红枫</t>
  </si>
  <si>
    <t>红叶李B</t>
  </si>
  <si>
    <t>山桃B</t>
  </si>
  <si>
    <t>美人梅B</t>
  </si>
  <si>
    <t>d7.1-8.0</t>
  </si>
  <si>
    <r>
      <rPr>
        <sz val="11"/>
        <rFont val="宋体"/>
        <charset val="134"/>
      </rPr>
      <t>紫薇</t>
    </r>
    <r>
      <rPr>
        <sz val="11"/>
        <rFont val="宋体"/>
        <charset val="0"/>
      </rPr>
      <t>B</t>
    </r>
  </si>
  <si>
    <t>p＞140</t>
  </si>
  <si>
    <r>
      <rPr>
        <sz val="11"/>
        <rFont val="宋体"/>
        <charset val="134"/>
      </rPr>
      <t>花石榴</t>
    </r>
    <r>
      <rPr>
        <sz val="11"/>
        <rFont val="宋体"/>
        <charset val="0"/>
      </rPr>
      <t>A</t>
    </r>
  </si>
  <si>
    <r>
      <rPr>
        <sz val="11"/>
        <rFont val="宋体"/>
        <charset val="134"/>
      </rPr>
      <t>丛生木芙蓉</t>
    </r>
    <r>
      <rPr>
        <sz val="11"/>
        <rFont val="宋体"/>
        <charset val="0"/>
      </rPr>
      <t>B</t>
    </r>
  </si>
  <si>
    <t>p300-350</t>
  </si>
  <si>
    <t>丛生花石榴</t>
  </si>
  <si>
    <t>p250-300</t>
  </si>
  <si>
    <t>丛生紫荆A</t>
  </si>
  <si>
    <t>p200-250</t>
  </si>
  <si>
    <t>丛生紫荆B</t>
  </si>
  <si>
    <t>丛生紫丁香A</t>
  </si>
  <si>
    <t>丛生紫丁香B</t>
  </si>
  <si>
    <t>枳</t>
  </si>
  <si>
    <t>p350</t>
  </si>
  <si>
    <t>瓜子黄杨球B</t>
  </si>
  <si>
    <t>p180</t>
  </si>
  <si>
    <t>红叶石楠球</t>
  </si>
  <si>
    <t>p150</t>
  </si>
  <si>
    <t>金叶女贞球</t>
  </si>
  <si>
    <r>
      <rPr>
        <sz val="11"/>
        <rFont val="宋体"/>
        <charset val="134"/>
      </rPr>
      <t>红花继木球</t>
    </r>
    <r>
      <rPr>
        <sz val="11"/>
        <rFont val="宋体"/>
        <charset val="0"/>
      </rPr>
      <t>B</t>
    </r>
  </si>
  <si>
    <r>
      <rPr>
        <sz val="11"/>
        <rFont val="宋体"/>
        <charset val="134"/>
      </rPr>
      <t>海桐球</t>
    </r>
    <r>
      <rPr>
        <sz val="11"/>
        <rFont val="宋体"/>
        <charset val="0"/>
      </rPr>
      <t>B</t>
    </r>
  </si>
  <si>
    <r>
      <rPr>
        <sz val="11"/>
        <rFont val="宋体"/>
        <charset val="134"/>
      </rPr>
      <t>红叶石楠球</t>
    </r>
    <r>
      <rPr>
        <sz val="11"/>
        <rFont val="宋体"/>
        <charset val="0"/>
      </rPr>
      <t>B</t>
    </r>
  </si>
  <si>
    <t>p120</t>
  </si>
  <si>
    <r>
      <rPr>
        <sz val="11"/>
        <rFont val="宋体"/>
        <charset val="134"/>
      </rPr>
      <t>红叶石楠球</t>
    </r>
    <r>
      <rPr>
        <sz val="11"/>
        <rFont val="宋体"/>
        <charset val="0"/>
      </rPr>
      <t>C</t>
    </r>
  </si>
  <si>
    <t>p250</t>
  </si>
  <si>
    <t>大叶黄杨球</t>
  </si>
  <si>
    <t>A区下木</t>
  </si>
  <si>
    <t>金森女贞</t>
  </si>
  <si>
    <r>
      <rPr>
        <sz val="11"/>
        <rFont val="宋体"/>
        <charset val="134"/>
      </rPr>
      <t>M</t>
    </r>
    <r>
      <rPr>
        <vertAlign val="superscript"/>
        <sz val="10"/>
        <rFont val="宋体"/>
        <charset val="134"/>
        <scheme val="minor"/>
      </rPr>
      <t>2</t>
    </r>
  </si>
  <si>
    <t>H41-50</t>
  </si>
  <si>
    <t>黄金菊</t>
  </si>
  <si>
    <t>H41-45</t>
  </si>
  <si>
    <t>金丝桃</t>
  </si>
  <si>
    <t>H31-35</t>
  </si>
  <si>
    <t>八仙花</t>
  </si>
  <si>
    <t>大吴风草</t>
  </si>
  <si>
    <t>H31-40</t>
  </si>
  <si>
    <t>细叶美女樱</t>
  </si>
  <si>
    <t>H21-30</t>
  </si>
  <si>
    <t>百子莲</t>
  </si>
  <si>
    <t>H21以上</t>
  </si>
  <si>
    <t>金叶苔草</t>
  </si>
  <si>
    <t>鸢尾</t>
  </si>
  <si>
    <t>紫娇花</t>
  </si>
  <si>
    <t>H15-20</t>
  </si>
  <si>
    <t>金叶石菖蒲</t>
  </si>
  <si>
    <t>波斯菊</t>
  </si>
  <si>
    <t>红花酢浆草</t>
  </si>
  <si>
    <t>H11-15</t>
  </si>
  <si>
    <t>兰花三七</t>
  </si>
  <si>
    <t>常春藤</t>
  </si>
  <si>
    <t>HL21-30</t>
  </si>
  <si>
    <t>花叶蔓长春</t>
  </si>
  <si>
    <t>HL30以上</t>
  </si>
  <si>
    <t>彩叶杞柳</t>
  </si>
  <si>
    <t>翠芦莉</t>
  </si>
  <si>
    <t>时花</t>
  </si>
  <si>
    <t>二月兰+紫茉莉</t>
  </si>
  <si>
    <t>草坪</t>
  </si>
  <si>
    <t>B区</t>
  </si>
  <si>
    <t>B区上木</t>
  </si>
  <si>
    <t>18-20</t>
  </si>
  <si>
    <t>25-26</t>
  </si>
  <si>
    <t>30-32</t>
  </si>
  <si>
    <t>大香樟</t>
  </si>
  <si>
    <t>φ10-12</t>
  </si>
  <si>
    <t>13-15</t>
  </si>
  <si>
    <t>15-18</t>
  </si>
  <si>
    <t>20-22</t>
  </si>
  <si>
    <t>鹅掌楸</t>
  </si>
  <si>
    <t>φ12-15</t>
  </si>
  <si>
    <t>晚樱</t>
  </si>
  <si>
    <t>D10-11</t>
  </si>
  <si>
    <t>d:7-8</t>
  </si>
  <si>
    <t>d:9-10</t>
  </si>
  <si>
    <t>冠丛高:3000-3500 蓬径:2500-3000</t>
  </si>
  <si>
    <t>花桃</t>
  </si>
  <si>
    <t>d:10-11</t>
  </si>
  <si>
    <t>朴树</t>
  </si>
  <si>
    <t>φ13-15</t>
  </si>
  <si>
    <t>φ18-20</t>
  </si>
  <si>
    <t>φ15-18</t>
  </si>
  <si>
    <t>乌桕</t>
  </si>
  <si>
    <t>φ20-22</t>
  </si>
  <si>
    <t>大榉树</t>
  </si>
  <si>
    <t>紫玉兰</t>
  </si>
  <si>
    <t>φ10-11</t>
  </si>
  <si>
    <t>D12</t>
  </si>
  <si>
    <t>落叶杉</t>
  </si>
  <si>
    <t>15-17</t>
  </si>
  <si>
    <t>B区下木</t>
  </si>
  <si>
    <t>玉簪</t>
  </si>
  <si>
    <t>德国鸢尾</t>
  </si>
  <si>
    <t>小布尼狼尾草</t>
  </si>
  <si>
    <t>吉祥草</t>
  </si>
  <si>
    <t>百慕大</t>
  </si>
  <si>
    <t>蔓长春</t>
  </si>
  <si>
    <t>绣球花</t>
  </si>
  <si>
    <t>龟甲冬青</t>
  </si>
  <si>
    <t>路易斯安那鸢尾</t>
  </si>
  <si>
    <t>红叶石楠</t>
  </si>
  <si>
    <t>金边黄杨</t>
  </si>
  <si>
    <t>瓜子黄杨</t>
  </si>
  <si>
    <t>野花组合</t>
  </si>
  <si>
    <t>C区</t>
  </si>
  <si>
    <t>C区上木</t>
  </si>
  <si>
    <t>10-12</t>
  </si>
  <si>
    <t>刚竹</t>
  </si>
  <si>
    <t>16-18</t>
  </si>
  <si>
    <t>7-8</t>
  </si>
  <si>
    <t>8-10</t>
  </si>
  <si>
    <t>枇杷</t>
  </si>
  <si>
    <t>山茶</t>
  </si>
  <si>
    <t>紫薇</t>
  </si>
  <si>
    <t>12-15</t>
  </si>
  <si>
    <t>15-16</t>
  </si>
  <si>
    <t>广玉兰</t>
  </si>
  <si>
    <t>10-11</t>
  </si>
  <si>
    <t>8-9</t>
  </si>
  <si>
    <t>二乔玉兰</t>
  </si>
  <si>
    <t>红花玉兰</t>
  </si>
  <si>
    <t>4-5</t>
  </si>
  <si>
    <t>6-7</t>
  </si>
  <si>
    <t>黄花玉兰</t>
  </si>
  <si>
    <t>日本早樱</t>
  </si>
  <si>
    <t>蚊母</t>
  </si>
  <si>
    <t>5-6</t>
  </si>
  <si>
    <t>北美红枫(红点)</t>
  </si>
  <si>
    <t>合欢</t>
  </si>
  <si>
    <t>径:12-15</t>
  </si>
  <si>
    <t>径:15-17</t>
  </si>
  <si>
    <t>径:18-20</t>
  </si>
  <si>
    <t>径:20-22</t>
  </si>
  <si>
    <t>C区下木</t>
  </si>
  <si>
    <t>路易斯安娜鸢尾</t>
  </si>
  <si>
    <t>粉黛乱子草</t>
  </si>
  <si>
    <t>美丽月见草</t>
  </si>
  <si>
    <t>红叶石楠篱</t>
  </si>
  <si>
    <t>大叶黄杨</t>
  </si>
  <si>
    <t>法兰西玉簪</t>
  </si>
  <si>
    <t>石蒜</t>
  </si>
  <si>
    <t>小兔子狼尾草</t>
  </si>
  <si>
    <t>白花玉簪</t>
  </si>
  <si>
    <t>D区</t>
  </si>
  <si>
    <t>D区上木</t>
  </si>
  <si>
    <t>胸径:18-20</t>
  </si>
  <si>
    <t>香樟-倾斜</t>
  </si>
  <si>
    <t>杂交鹅掌楸</t>
  </si>
  <si>
    <t>晚樱（普贤象）</t>
  </si>
  <si>
    <t>d10-11</t>
  </si>
  <si>
    <t>d7-8</t>
  </si>
  <si>
    <t>d9-10</t>
  </si>
  <si>
    <t>胸径:d7-8</t>
  </si>
  <si>
    <t>d12-13</t>
  </si>
  <si>
    <t>d14-15</t>
  </si>
  <si>
    <t>d16-17</t>
  </si>
  <si>
    <t>φ12-13</t>
  </si>
  <si>
    <t>d8-10</t>
  </si>
  <si>
    <t>d10-12</t>
  </si>
  <si>
    <t>胸径:12-15</t>
  </si>
  <si>
    <t>胸径:15-17</t>
  </si>
  <si>
    <t>胸径:20-22</t>
  </si>
  <si>
    <t>d5-6</t>
  </si>
  <si>
    <t>D区下木</t>
  </si>
  <si>
    <t>大花金鸡菊</t>
  </si>
  <si>
    <t>重金柳枝稷</t>
  </si>
  <si>
    <t>路易安娜鸢尾</t>
  </si>
  <si>
    <t>毛鹃</t>
  </si>
  <si>
    <t>柳叶马鞭草</t>
  </si>
  <si>
    <t>E区</t>
  </si>
  <si>
    <t>E区上木</t>
  </si>
  <si>
    <t>桑树</t>
  </si>
  <si>
    <t>D20</t>
  </si>
  <si>
    <t>14-20</t>
  </si>
  <si>
    <t>臭椿</t>
  </si>
  <si>
    <t>13-18</t>
  </si>
  <si>
    <t>榆树</t>
  </si>
  <si>
    <t>梧桐</t>
  </si>
  <si>
    <t>D:5-6</t>
  </si>
  <si>
    <t>D:7-8</t>
  </si>
  <si>
    <t>P:200-250</t>
  </si>
  <si>
    <t>P:250-300</t>
  </si>
  <si>
    <t>红枫</t>
  </si>
  <si>
    <t>D6-8</t>
  </si>
  <si>
    <t>银杏</t>
  </si>
  <si>
    <t>梅花</t>
  </si>
  <si>
    <t>D5-7</t>
  </si>
  <si>
    <t>海棠</t>
  </si>
  <si>
    <t>D:150</t>
  </si>
  <si>
    <t>E区下木</t>
  </si>
  <si>
    <t>H35-40</t>
  </si>
  <si>
    <t>H50-55</t>
  </si>
  <si>
    <t>水生鸢尾</t>
  </si>
  <si>
    <t>灯芯草</t>
  </si>
  <si>
    <t>大花六道木</t>
  </si>
  <si>
    <t>蜀葵</t>
  </si>
  <si>
    <t>八角金盘</t>
  </si>
  <si>
    <t>金娃娃萱草</t>
  </si>
  <si>
    <t>马蔺</t>
  </si>
  <si>
    <t>玉蝉花</t>
  </si>
  <si>
    <t>千屈菜</t>
  </si>
  <si>
    <t>丰花月季</t>
  </si>
  <si>
    <t>葱兰</t>
  </si>
  <si>
    <t>F区</t>
  </si>
  <si>
    <t>F区上木</t>
  </si>
  <si>
    <t>湿地松</t>
  </si>
  <si>
    <t>马褂木</t>
  </si>
  <si>
    <t>D7-8</t>
  </si>
  <si>
    <t>D10-12</t>
  </si>
  <si>
    <t>D8-10</t>
  </si>
  <si>
    <t>D6-7</t>
  </si>
  <si>
    <t>25-27</t>
  </si>
  <si>
    <t>H150-200</t>
  </si>
  <si>
    <t>H200-250</t>
  </si>
  <si>
    <t>H180-200</t>
  </si>
  <si>
    <t>D16-18</t>
  </si>
  <si>
    <t>D 12-14</t>
  </si>
  <si>
    <t>φ15-17</t>
  </si>
  <si>
    <t>罗汉松</t>
  </si>
  <si>
    <t>石楠树</t>
  </si>
  <si>
    <t>H600-700</t>
  </si>
  <si>
    <t>柏树</t>
  </si>
  <si>
    <t>H300-400</t>
  </si>
  <si>
    <t>水杉</t>
  </si>
  <si>
    <t>D15-16</t>
  </si>
  <si>
    <t>φ18</t>
  </si>
  <si>
    <t>栾树</t>
  </si>
  <si>
    <t>紫藤</t>
  </si>
  <si>
    <t>F区下木</t>
  </si>
  <si>
    <t>萱草</t>
  </si>
  <si>
    <t>细叶芒</t>
  </si>
  <si>
    <t>细茎针茅</t>
  </si>
  <si>
    <t>草皮</t>
  </si>
  <si>
    <t>丰花月季 25株/m2</t>
  </si>
  <si>
    <t>红王子锦带</t>
  </si>
  <si>
    <t>月季园月季</t>
  </si>
  <si>
    <t>高品质</t>
  </si>
  <si>
    <t>G区</t>
  </si>
  <si>
    <t>G区上木</t>
  </si>
  <si>
    <t>香樟A</t>
  </si>
  <si>
    <t>18-22</t>
  </si>
  <si>
    <t>香樟B</t>
  </si>
  <si>
    <t>榔榆</t>
  </si>
  <si>
    <t>19-21</t>
  </si>
  <si>
    <t>丛生沙朴</t>
  </si>
  <si>
    <t>沙朴A</t>
  </si>
  <si>
    <t>22-24</t>
  </si>
  <si>
    <t>沙朴B</t>
  </si>
  <si>
    <t>乌桕A</t>
  </si>
  <si>
    <t>23-25</t>
  </si>
  <si>
    <t>乌桕B</t>
  </si>
  <si>
    <t>光叶石楠</t>
  </si>
  <si>
    <t>小叶女贞</t>
  </si>
  <si>
    <t>海桐</t>
  </si>
  <si>
    <t>日本晚樱</t>
  </si>
  <si>
    <t>西府海棠</t>
  </si>
  <si>
    <t>鸡爪槭A</t>
  </si>
  <si>
    <t>D12-14</t>
  </si>
  <si>
    <t>鸡爪槭B</t>
  </si>
  <si>
    <t>红梅</t>
  </si>
  <si>
    <t>腊梅</t>
  </si>
  <si>
    <t>木绣球</t>
  </si>
  <si>
    <t>慈孝竹</t>
  </si>
  <si>
    <t>丛</t>
  </si>
  <si>
    <t>杆径＞80</t>
  </si>
  <si>
    <t>乌桕C</t>
  </si>
  <si>
    <t>朴树A</t>
  </si>
  <si>
    <t>朴树B</t>
  </si>
  <si>
    <t>榉树A</t>
  </si>
  <si>
    <t>榉树B</t>
  </si>
  <si>
    <t>染井吉野樱</t>
  </si>
  <si>
    <t>金桂A</t>
  </si>
  <si>
    <t>海滨木槿</t>
  </si>
  <si>
    <t>紫叶李</t>
  </si>
  <si>
    <t>D10</t>
  </si>
  <si>
    <t>五针松</t>
  </si>
  <si>
    <t>D5</t>
  </si>
  <si>
    <t>15-20</t>
  </si>
  <si>
    <t>杨树</t>
  </si>
  <si>
    <t>15-30</t>
  </si>
  <si>
    <t>D5-10</t>
  </si>
  <si>
    <t>大叶黄杨球A</t>
  </si>
  <si>
    <t>银姬小蜡球</t>
  </si>
  <si>
    <t>红叶石楠球C</t>
  </si>
  <si>
    <t>无刺构骨球</t>
  </si>
  <si>
    <t>金边胡颓子球</t>
  </si>
  <si>
    <t>辉煌女贞</t>
  </si>
  <si>
    <t>细叶红千层</t>
  </si>
  <si>
    <t>黄金香柳</t>
  </si>
  <si>
    <t>蓝杉</t>
  </si>
  <si>
    <t>狐尾天门冬</t>
  </si>
  <si>
    <t>火星花</t>
  </si>
  <si>
    <t>火炬花</t>
  </si>
  <si>
    <t>澳洲朱蕉</t>
  </si>
  <si>
    <t>金边龙舌兰</t>
  </si>
  <si>
    <t>G区下木</t>
  </si>
  <si>
    <t>洒金桃叶珊瑚</t>
  </si>
  <si>
    <t>藤本月季</t>
  </si>
  <si>
    <t>花叶络石</t>
  </si>
  <si>
    <t>速铺扶芳藤</t>
  </si>
  <si>
    <t>金边扶芳藤</t>
  </si>
  <si>
    <t>阔叶麦冬</t>
  </si>
  <si>
    <t>针茅</t>
  </si>
  <si>
    <t>蓝羊茅</t>
  </si>
  <si>
    <t>佛甲草</t>
  </si>
  <si>
    <t>黄馨</t>
  </si>
  <si>
    <t>矮蒲苇</t>
  </si>
  <si>
    <t>珊瑚绿篱</t>
  </si>
  <si>
    <t>滨柃</t>
  </si>
  <si>
    <t>紫穗狼尾草</t>
  </si>
  <si>
    <t>大不尼狼尾草</t>
  </si>
  <si>
    <t>仙桃草</t>
  </si>
  <si>
    <t>花叶玉婵</t>
  </si>
  <si>
    <t>天蓝鼠尾草</t>
  </si>
  <si>
    <t>美人蕉</t>
  </si>
  <si>
    <t>马鞭草</t>
  </si>
  <si>
    <t>金鸡菊</t>
  </si>
  <si>
    <t>萨利芳鼠尾草</t>
  </si>
  <si>
    <t>马缨丹</t>
  </si>
  <si>
    <t>金叶大花六道木</t>
  </si>
  <si>
    <t>亮金女贞</t>
  </si>
  <si>
    <t>白滨菊</t>
  </si>
  <si>
    <t>萼距花</t>
  </si>
  <si>
    <t>芙蓉菊</t>
  </si>
  <si>
    <t>火山岩</t>
  </si>
  <si>
    <t>花镜</t>
  </si>
  <si>
    <t>绿化合计</t>
  </si>
  <si>
    <t>建筑用房</t>
  </si>
  <si>
    <t>A区管理用房1</t>
  </si>
  <si>
    <t>A区管理用房2</t>
  </si>
  <si>
    <t>A区管理用房3</t>
  </si>
  <si>
    <t>A区管理用房4</t>
  </si>
  <si>
    <t>B区自行车运动文化展 示厅O</t>
  </si>
  <si>
    <t>B区自行车运动科普展 示厅U</t>
  </si>
  <si>
    <t>C区滑板运动文化展示厅</t>
  </si>
  <si>
    <t>C区健身文化展示厅</t>
  </si>
  <si>
    <t>C区风帆活动及文化展 示厅</t>
  </si>
  <si>
    <t>D区,滨水文化科普展示 厅</t>
  </si>
  <si>
    <t>D区亲子主题景观及展示空间</t>
  </si>
  <si>
    <t>E区综合服务用房3</t>
  </si>
  <si>
    <t>F区综合服务用房4</t>
  </si>
  <si>
    <t>F区综合服务用房2号</t>
  </si>
  <si>
    <t>G区示范段B</t>
  </si>
  <si>
    <t>G区示范段A1建筑</t>
  </si>
  <si>
    <t>G区示范段A2建筑</t>
  </si>
  <si>
    <t>G区1号码头</t>
  </si>
  <si>
    <t>建筑用房合计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</si>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</sst>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);[Red]\(0.00\)"/>
    <numFmt numFmtId="178" formatCode="0.00_ "/>
    <numFmt numFmtId="179" formatCode="0_);[Red]\(0\)"/>
    <numFmt numFmtId="180" formatCode="0.0_ "/>
    <numFmt numFmtId="181" formatCode="0.000_);[Red]\(0.000\)"/>
    <numFmt numFmtId="182" formatCode="#,##0_ "/>
  </numFmts>
  <fonts count="85"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i/>
      <sz val="10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11"/>
      <name val="宋体"/>
      <charset val="0"/>
    </font>
    <font>
      <b/>
      <sz val="10"/>
      <name val="宋体"/>
      <charset val="134"/>
    </font>
    <font>
      <sz val="14"/>
      <color rgb="FF000000"/>
      <name val="方正小标宋_GBK"/>
      <charset val="134"/>
    </font>
    <font>
      <b/>
      <sz val="10"/>
      <color rgb="FF000000"/>
      <name val="宋体"/>
      <charset val="134"/>
    </font>
    <font>
      <b/>
      <sz val="10"/>
      <color rgb="FF000000"/>
      <name val="黑体"/>
      <charset val="134"/>
    </font>
    <font>
      <b/>
      <sz val="14"/>
      <color rgb="FF000000"/>
      <name val="宋体"/>
      <charset val="134"/>
      <scheme val="minor"/>
    </font>
    <font>
      <b/>
      <i/>
      <sz val="10"/>
      <color rgb="FF000000"/>
      <name val="宋体"/>
      <charset val="134"/>
      <scheme val="minor"/>
    </font>
    <font>
      <sz val="10"/>
      <name val="Times New Roman"/>
      <charset val="134"/>
    </font>
    <font>
      <b/>
      <sz val="11"/>
      <color rgb="FF000000"/>
      <name val="宋体"/>
      <charset val="134"/>
      <scheme val="minor"/>
    </font>
    <font>
      <sz val="10"/>
      <name val="宋体"/>
      <charset val="134"/>
    </font>
    <font>
      <b/>
      <sz val="12"/>
      <color rgb="FF000000"/>
      <name val="宋体"/>
      <charset val="134"/>
      <scheme val="minor"/>
    </font>
    <font>
      <b/>
      <sz val="12"/>
      <color rgb="FFFF0000"/>
      <name val="宋体"/>
      <charset val="134"/>
    </font>
    <font>
      <sz val="11"/>
      <color rgb="FF000000"/>
      <name val="宋体"/>
      <charset val="134"/>
    </font>
    <font>
      <sz val="14"/>
      <color rgb="FFFF0000"/>
      <name val="方正小标宋_GBK"/>
      <charset val="134"/>
    </font>
    <font>
      <sz val="12"/>
      <color rgb="FF000000"/>
      <name val="黑体"/>
      <charset val="134"/>
    </font>
    <font>
      <sz val="10"/>
      <color rgb="FF000000"/>
      <name val="宋体"/>
      <charset val="134"/>
    </font>
    <font>
      <b/>
      <sz val="10"/>
      <name val="黑体"/>
      <charset val="134"/>
    </font>
    <font>
      <b/>
      <sz val="14"/>
      <color rgb="FFFF0000"/>
      <name val="宋体"/>
      <charset val="134"/>
    </font>
    <font>
      <b/>
      <i/>
      <sz val="10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rgb="FF000000"/>
      <name val="黑体"/>
      <charset val="134"/>
    </font>
    <font>
      <sz val="9.5"/>
      <color theme="1"/>
      <name val="宋体"/>
      <charset val="134"/>
    </font>
    <font>
      <sz val="9"/>
      <color rgb="FF000000"/>
      <name val="黑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name val="新宋体"/>
      <charset val="134"/>
    </font>
    <font>
      <b/>
      <sz val="9"/>
      <color rgb="FF000000"/>
      <name val="Arial"/>
      <charset val="134"/>
    </font>
    <font>
      <sz val="9"/>
      <color rgb="FF000000"/>
      <name val="Arial"/>
      <charset val="204"/>
    </font>
    <font>
      <sz val="11"/>
      <color rgb="FF000000"/>
      <name val="Arial"/>
      <charset val="204"/>
    </font>
    <font>
      <sz val="9"/>
      <color rgb="FF000000"/>
      <name val="Arial"/>
      <charset val="134"/>
    </font>
    <font>
      <sz val="9"/>
      <name val="SimSun"/>
      <charset val="134"/>
    </font>
    <font>
      <sz val="10.5"/>
      <color rgb="FF000000"/>
      <name val="Arial"/>
      <charset val="134"/>
    </font>
    <font>
      <b/>
      <sz val="9"/>
      <color rgb="FF000000"/>
      <name val="宋体"/>
      <charset val="134"/>
    </font>
    <font>
      <sz val="9"/>
      <color theme="1"/>
      <name val="新宋体"/>
      <charset val="134"/>
    </font>
    <font>
      <sz val="10"/>
      <name val="新宋体"/>
      <charset val="134"/>
    </font>
    <font>
      <sz val="10"/>
      <color theme="1"/>
      <name val="新宋体"/>
      <charset val="134"/>
    </font>
    <font>
      <sz val="11"/>
      <color rgb="FFFF0000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  <font>
      <vertAlign val="superscript"/>
      <sz val="10"/>
      <name val="宋体"/>
      <charset val="134"/>
      <scheme val="minor"/>
    </font>
    <font>
      <vertAlign val="superscript"/>
      <sz val="9"/>
      <name val="新宋体"/>
      <charset val="134"/>
    </font>
    <font>
      <vertAlign val="superscript"/>
      <sz val="10"/>
      <color rgb="FF000000"/>
      <name val="宋体"/>
      <charset val="134"/>
      <scheme val="minor"/>
    </font>
    <font>
      <b/>
      <sz val="10"/>
      <name val="Times New Roman"/>
      <charset val="134"/>
    </font>
    <font>
      <b/>
      <sz val="9"/>
      <name val="SimSun"/>
      <charset val="134"/>
    </font>
    <font>
      <vertAlign val="superscript"/>
      <sz val="10"/>
      <name val="宋体"/>
      <charset val="134"/>
    </font>
    <font>
      <vertAlign val="superscript"/>
      <sz val="9"/>
      <color theme="1"/>
      <name val="新宋体"/>
      <charset val="134"/>
    </font>
    <font>
      <vertAlign val="superscript"/>
      <sz val="10"/>
      <name val="Times New Roman"/>
      <charset val="134"/>
    </font>
  </fonts>
  <fills count="40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rgb="FF1AFCF4"/>
        <bgColor indexed="64"/>
      </patternFill>
    </fill>
    <fill>
      <patternFill patternType="solid">
        <fgColor rgb="FF17FF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6" fillId="0" borderId="0">
      <alignment vertical="top"/>
      <protection locked="0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" fillId="10" borderId="28" applyNumberFormat="0" applyFon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0" borderId="29" applyNumberFormat="0" applyFill="0" applyAlignment="0" applyProtection="0">
      <alignment vertical="center"/>
    </xf>
    <xf numFmtId="0" fontId="63" fillId="0" borderId="29" applyNumberFormat="0" applyFill="0" applyAlignment="0" applyProtection="0">
      <alignment vertical="center"/>
    </xf>
    <xf numFmtId="0" fontId="64" fillId="0" borderId="30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5" fillId="11" borderId="31" applyNumberFormat="0" applyAlignment="0" applyProtection="0">
      <alignment vertical="center"/>
    </xf>
    <xf numFmtId="0" fontId="66" fillId="2" borderId="32" applyNumberFormat="0" applyAlignment="0" applyProtection="0">
      <alignment vertical="center"/>
    </xf>
    <xf numFmtId="0" fontId="67" fillId="2" borderId="31" applyNumberFormat="0" applyAlignment="0" applyProtection="0">
      <alignment vertical="center"/>
    </xf>
    <xf numFmtId="0" fontId="68" fillId="12" borderId="33" applyNumberFormat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70" fillId="0" borderId="35" applyNumberFormat="0" applyFill="0" applyAlignment="0" applyProtection="0">
      <alignment vertical="center"/>
    </xf>
    <xf numFmtId="0" fontId="71" fillId="13" borderId="0" applyNumberFormat="0" applyBorder="0" applyAlignment="0" applyProtection="0">
      <alignment vertical="center"/>
    </xf>
    <xf numFmtId="0" fontId="72" fillId="14" borderId="0" applyNumberFormat="0" applyBorder="0" applyAlignment="0" applyProtection="0">
      <alignment vertical="center"/>
    </xf>
    <xf numFmtId="0" fontId="73" fillId="15" borderId="0" applyNumberFormat="0" applyBorder="0" applyAlignment="0" applyProtection="0">
      <alignment vertical="center"/>
    </xf>
    <xf numFmtId="0" fontId="74" fillId="16" borderId="0" applyNumberFormat="0" applyBorder="0" applyAlignment="0" applyProtection="0">
      <alignment vertical="center"/>
    </xf>
    <xf numFmtId="0" fontId="75" fillId="17" borderId="0" applyNumberFormat="0" applyBorder="0" applyAlignment="0" applyProtection="0">
      <alignment vertical="center"/>
    </xf>
    <xf numFmtId="0" fontId="75" fillId="18" borderId="0" applyNumberFormat="0" applyBorder="0" applyAlignment="0" applyProtection="0">
      <alignment vertical="center"/>
    </xf>
    <xf numFmtId="0" fontId="74" fillId="19" borderId="0" applyNumberFormat="0" applyBorder="0" applyAlignment="0" applyProtection="0">
      <alignment vertical="center"/>
    </xf>
    <xf numFmtId="0" fontId="74" fillId="20" borderId="0" applyNumberFormat="0" applyBorder="0" applyAlignment="0" applyProtection="0">
      <alignment vertical="center"/>
    </xf>
    <xf numFmtId="0" fontId="75" fillId="21" borderId="0" applyNumberFormat="0" applyBorder="0" applyAlignment="0" applyProtection="0">
      <alignment vertical="center"/>
    </xf>
    <xf numFmtId="0" fontId="75" fillId="22" borderId="0" applyNumberFormat="0" applyBorder="0" applyAlignment="0" applyProtection="0">
      <alignment vertical="center"/>
    </xf>
    <xf numFmtId="0" fontId="74" fillId="23" borderId="0" applyNumberFormat="0" applyBorder="0" applyAlignment="0" applyProtection="0">
      <alignment vertical="center"/>
    </xf>
    <xf numFmtId="0" fontId="74" fillId="24" borderId="0" applyNumberFormat="0" applyBorder="0" applyAlignment="0" applyProtection="0">
      <alignment vertical="center"/>
    </xf>
    <xf numFmtId="0" fontId="75" fillId="25" borderId="0" applyNumberFormat="0" applyBorder="0" applyAlignment="0" applyProtection="0">
      <alignment vertical="center"/>
    </xf>
    <xf numFmtId="0" fontId="75" fillId="26" borderId="0" applyNumberFormat="0" applyBorder="0" applyAlignment="0" applyProtection="0">
      <alignment vertical="center"/>
    </xf>
    <xf numFmtId="0" fontId="74" fillId="27" borderId="0" applyNumberFormat="0" applyBorder="0" applyAlignment="0" applyProtection="0">
      <alignment vertical="center"/>
    </xf>
    <xf numFmtId="0" fontId="74" fillId="28" borderId="0" applyNumberFormat="0" applyBorder="0" applyAlignment="0" applyProtection="0">
      <alignment vertical="center"/>
    </xf>
    <xf numFmtId="0" fontId="75" fillId="29" borderId="0" applyNumberFormat="0" applyBorder="0" applyAlignment="0" applyProtection="0">
      <alignment vertical="center"/>
    </xf>
    <xf numFmtId="0" fontId="75" fillId="30" borderId="0" applyNumberFormat="0" applyBorder="0" applyAlignment="0" applyProtection="0">
      <alignment vertical="center"/>
    </xf>
    <xf numFmtId="0" fontId="74" fillId="31" borderId="0" applyNumberFormat="0" applyBorder="0" applyAlignment="0" applyProtection="0">
      <alignment vertical="center"/>
    </xf>
    <xf numFmtId="0" fontId="74" fillId="32" borderId="0" applyNumberFormat="0" applyBorder="0" applyAlignment="0" applyProtection="0">
      <alignment vertical="center"/>
    </xf>
    <xf numFmtId="0" fontId="75" fillId="33" borderId="0" applyNumberFormat="0" applyBorder="0" applyAlignment="0" applyProtection="0">
      <alignment vertical="center"/>
    </xf>
    <xf numFmtId="0" fontId="75" fillId="34" borderId="0" applyNumberFormat="0" applyBorder="0" applyAlignment="0" applyProtection="0">
      <alignment vertical="center"/>
    </xf>
    <xf numFmtId="0" fontId="74" fillId="35" borderId="0" applyNumberFormat="0" applyBorder="0" applyAlignment="0" applyProtection="0">
      <alignment vertical="center"/>
    </xf>
    <xf numFmtId="0" fontId="74" fillId="36" borderId="0" applyNumberFormat="0" applyBorder="0" applyAlignment="0" applyProtection="0">
      <alignment vertical="center"/>
    </xf>
    <xf numFmtId="0" fontId="75" fillId="37" borderId="0" applyNumberFormat="0" applyBorder="0" applyAlignment="0" applyProtection="0">
      <alignment vertical="center"/>
    </xf>
    <xf numFmtId="0" fontId="75" fillId="38" borderId="0" applyNumberFormat="0" applyBorder="0" applyAlignment="0" applyProtection="0">
      <alignment vertical="center"/>
    </xf>
    <xf numFmtId="0" fontId="74" fillId="39" borderId="0" applyNumberFormat="0" applyBorder="0" applyAlignment="0" applyProtection="0">
      <alignment vertical="center"/>
    </xf>
    <xf numFmtId="0" fontId="0" fillId="0" borderId="0">
      <protection locked="0"/>
    </xf>
    <xf numFmtId="0" fontId="33" fillId="0" borderId="0">
      <protection locked="0"/>
    </xf>
    <xf numFmtId="0" fontId="76" fillId="0" borderId="0"/>
    <xf numFmtId="0" fontId="33" fillId="0" borderId="0" applyProtection="0"/>
  </cellStyleXfs>
  <cellXfs count="422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177" fontId="12" fillId="4" borderId="1" xfId="0" applyNumberFormat="1" applyFont="1" applyFill="1" applyBorder="1" applyAlignment="1">
      <alignment horizontal="center" vertical="center" wrapText="1"/>
    </xf>
    <xf numFmtId="177" fontId="10" fillId="4" borderId="1" xfId="0" applyNumberFormat="1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left" vertical="center"/>
    </xf>
    <xf numFmtId="0" fontId="10" fillId="6" borderId="7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vertical="center"/>
    </xf>
    <xf numFmtId="0" fontId="10" fillId="6" borderId="9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vertical="center"/>
    </xf>
    <xf numFmtId="0" fontId="10" fillId="6" borderId="9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178" fontId="14" fillId="7" borderId="1" xfId="0" applyNumberFormat="1" applyFont="1" applyFill="1" applyBorder="1" applyAlignment="1">
      <alignment horizontal="center"/>
    </xf>
    <xf numFmtId="0" fontId="10" fillId="7" borderId="1" xfId="0" applyFont="1" applyFill="1" applyBorder="1" applyAlignment="1">
      <alignment horizontal="left" vertical="center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0" fillId="7" borderId="5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left" vertical="center"/>
    </xf>
    <xf numFmtId="0" fontId="10" fillId="7" borderId="3" xfId="0" applyFont="1" applyFill="1" applyBorder="1" applyAlignment="1">
      <alignment horizontal="left" vertical="center"/>
    </xf>
    <xf numFmtId="0" fontId="0" fillId="7" borderId="8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0" fillId="7" borderId="3" xfId="0" applyNumberFormat="1" applyFont="1" applyFill="1" applyBorder="1" applyAlignment="1">
      <alignment horizontal="left" vertical="center"/>
    </xf>
    <xf numFmtId="0" fontId="1" fillId="7" borderId="1" xfId="0" applyFont="1" applyFill="1" applyBorder="1" applyAlignment="1">
      <alignment vertical="center"/>
    </xf>
    <xf numFmtId="0" fontId="15" fillId="7" borderId="1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6" fillId="0" borderId="1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8" borderId="1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20" fillId="0" borderId="20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177" fontId="7" fillId="0" borderId="18" xfId="0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/>
    </xf>
    <xf numFmtId="179" fontId="7" fillId="0" borderId="14" xfId="0" applyNumberFormat="1" applyFont="1" applyFill="1" applyBorder="1" applyAlignment="1">
      <alignment horizontal="center" vertical="center"/>
    </xf>
    <xf numFmtId="177" fontId="7" fillId="0" borderId="14" xfId="0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vertical="center"/>
    </xf>
    <xf numFmtId="49" fontId="7" fillId="0" borderId="14" xfId="0" applyNumberFormat="1" applyFont="1" applyFill="1" applyBorder="1" applyAlignment="1">
      <alignment horizontal="left" vertical="center"/>
    </xf>
    <xf numFmtId="180" fontId="7" fillId="0" borderId="14" xfId="0" applyNumberFormat="1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181" fontId="7" fillId="0" borderId="18" xfId="0" applyNumberFormat="1" applyFont="1" applyFill="1" applyBorder="1" applyAlignment="1">
      <alignment horizontal="center" vertical="center"/>
    </xf>
    <xf numFmtId="181" fontId="7" fillId="0" borderId="20" xfId="0" applyNumberFormat="1" applyFont="1" applyFill="1" applyBorder="1" applyAlignment="1">
      <alignment horizontal="center" vertical="center"/>
    </xf>
    <xf numFmtId="177" fontId="7" fillId="0" borderId="20" xfId="0" applyNumberFormat="1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vertical="center"/>
    </xf>
    <xf numFmtId="0" fontId="7" fillId="8" borderId="25" xfId="0" applyFont="1" applyFill="1" applyBorder="1" applyAlignment="1">
      <alignment vertical="center"/>
    </xf>
    <xf numFmtId="0" fontId="7" fillId="8" borderId="17" xfId="0" applyFont="1" applyFill="1" applyBorder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17" fillId="0" borderId="14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28" fillId="0" borderId="1" xfId="0" applyFont="1" applyFill="1" applyBorder="1" applyAlignment="1" applyProtection="1">
      <alignment horizontal="center" vertical="center"/>
      <protection hidden="1"/>
    </xf>
    <xf numFmtId="0" fontId="28" fillId="0" borderId="3" xfId="0" applyFont="1" applyFill="1" applyBorder="1" applyAlignment="1" applyProtection="1">
      <alignment horizontal="left" vertical="center"/>
      <protection hidden="1"/>
    </xf>
    <xf numFmtId="176" fontId="29" fillId="0" borderId="14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left" vertical="center"/>
    </xf>
    <xf numFmtId="0" fontId="23" fillId="4" borderId="2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0" fontId="23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left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left" vertical="center"/>
    </xf>
    <xf numFmtId="0" fontId="23" fillId="4" borderId="9" xfId="0" applyFont="1" applyFill="1" applyBorder="1" applyAlignment="1">
      <alignment horizontal="left" vertical="center"/>
    </xf>
    <xf numFmtId="0" fontId="15" fillId="4" borderId="9" xfId="0" applyFont="1" applyFill="1" applyBorder="1" applyAlignment="1">
      <alignment horizontal="left" vertical="center"/>
    </xf>
    <xf numFmtId="0" fontId="23" fillId="4" borderId="1" xfId="0" applyFont="1" applyFill="1" applyBorder="1" applyAlignment="1">
      <alignment horizontal="left" vertical="center" wrapText="1"/>
    </xf>
    <xf numFmtId="0" fontId="23" fillId="4" borderId="8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left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/>
    </xf>
    <xf numFmtId="0" fontId="33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left" vertical="center" wrapText="1"/>
    </xf>
    <xf numFmtId="0" fontId="23" fillId="4" borderId="4" xfId="0" applyFont="1" applyFill="1" applyBorder="1" applyAlignment="1">
      <alignment horizontal="left" vertical="center" wrapText="1"/>
    </xf>
    <xf numFmtId="0" fontId="23" fillId="4" borderId="10" xfId="0" applyFont="1" applyFill="1" applyBorder="1" applyAlignment="1">
      <alignment horizontal="left" vertical="center"/>
    </xf>
    <xf numFmtId="0" fontId="23" fillId="4" borderId="26" xfId="0" applyFont="1" applyFill="1" applyBorder="1" applyAlignment="1">
      <alignment horizontal="left" vertical="center"/>
    </xf>
    <xf numFmtId="0" fontId="21" fillId="4" borderId="2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left" vertical="center" wrapText="1"/>
    </xf>
    <xf numFmtId="0" fontId="23" fillId="4" borderId="2" xfId="0" applyFont="1" applyFill="1" applyBorder="1" applyAlignment="1">
      <alignment horizontal="left" vertical="center"/>
    </xf>
    <xf numFmtId="49" fontId="15" fillId="4" borderId="1" xfId="0" applyNumberFormat="1" applyFont="1" applyFill="1" applyBorder="1" applyAlignment="1">
      <alignment horizontal="center" vertical="center"/>
    </xf>
    <xf numFmtId="177" fontId="34" fillId="4" borderId="1" xfId="0" applyNumberFormat="1" applyFont="1" applyFill="1" applyBorder="1" applyAlignment="1">
      <alignment horizontal="center" vertical="center"/>
    </xf>
    <xf numFmtId="49" fontId="23" fillId="4" borderId="1" xfId="0" applyNumberFormat="1" applyFont="1" applyFill="1" applyBorder="1" applyAlignment="1">
      <alignment horizontal="center" vertical="center"/>
    </xf>
    <xf numFmtId="179" fontId="34" fillId="4" borderId="1" xfId="0" applyNumberFormat="1" applyFont="1" applyFill="1" applyBorder="1" applyAlignment="1">
      <alignment horizontal="center" vertical="center"/>
    </xf>
    <xf numFmtId="177" fontId="23" fillId="4" borderId="1" xfId="0" applyNumberFormat="1" applyFont="1" applyFill="1" applyBorder="1" applyAlignment="1">
      <alignment horizontal="center" vertical="center"/>
    </xf>
    <xf numFmtId="49" fontId="23" fillId="4" borderId="1" xfId="0" applyNumberFormat="1" applyFont="1" applyFill="1" applyBorder="1" applyAlignment="1">
      <alignment vertical="center"/>
    </xf>
    <xf numFmtId="49" fontId="23" fillId="4" borderId="1" xfId="0" applyNumberFormat="1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9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30" fillId="6" borderId="1" xfId="0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32" fillId="6" borderId="1" xfId="0" applyFont="1" applyFill="1" applyBorder="1" applyAlignment="1">
      <alignment horizontal="center" vertical="center"/>
    </xf>
    <xf numFmtId="0" fontId="23" fillId="6" borderId="3" xfId="0" applyFont="1" applyFill="1" applyBorder="1" applyAlignment="1">
      <alignment horizontal="left" vertical="center"/>
    </xf>
    <xf numFmtId="0" fontId="23" fillId="6" borderId="1" xfId="0" applyFont="1" applyFill="1" applyBorder="1" applyAlignment="1">
      <alignment horizontal="center" vertical="center"/>
    </xf>
    <xf numFmtId="0" fontId="23" fillId="6" borderId="9" xfId="0" applyFont="1" applyFill="1" applyBorder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177" fontId="35" fillId="6" borderId="1" xfId="0" applyNumberFormat="1" applyFont="1" applyFill="1" applyBorder="1" applyAlignment="1">
      <alignment horizontal="center" vertical="center"/>
    </xf>
    <xf numFmtId="181" fontId="35" fillId="6" borderId="1" xfId="0" applyNumberFormat="1" applyFont="1" applyFill="1" applyBorder="1" applyAlignment="1">
      <alignment horizontal="center" vertical="center"/>
    </xf>
    <xf numFmtId="177" fontId="35" fillId="6" borderId="8" xfId="0" applyNumberFormat="1" applyFont="1" applyFill="1" applyBorder="1" applyAlignment="1">
      <alignment horizontal="center" vertical="center"/>
    </xf>
    <xf numFmtId="0" fontId="23" fillId="6" borderId="6" xfId="0" applyFont="1" applyFill="1" applyBorder="1" applyAlignment="1">
      <alignment horizontal="left" vertical="center"/>
    </xf>
    <xf numFmtId="0" fontId="35" fillId="6" borderId="9" xfId="0" applyFont="1" applyFill="1" applyBorder="1" applyAlignment="1">
      <alignment horizontal="left" vertical="center"/>
    </xf>
    <xf numFmtId="0" fontId="35" fillId="6" borderId="4" xfId="0" applyFont="1" applyFill="1" applyBorder="1" applyAlignment="1">
      <alignment horizontal="left" vertical="center"/>
    </xf>
    <xf numFmtId="0" fontId="35" fillId="6" borderId="3" xfId="0" applyFont="1" applyFill="1" applyBorder="1" applyAlignment="1">
      <alignment horizontal="left" vertical="center"/>
    </xf>
    <xf numFmtId="0" fontId="35" fillId="6" borderId="6" xfId="0" applyFont="1" applyFill="1" applyBorder="1" applyAlignment="1">
      <alignment horizontal="left" vertical="center"/>
    </xf>
    <xf numFmtId="0" fontId="25" fillId="6" borderId="3" xfId="0" applyFont="1" applyFill="1" applyBorder="1" applyAlignment="1">
      <alignment horizontal="center" vertical="center"/>
    </xf>
    <xf numFmtId="0" fontId="25" fillId="6" borderId="9" xfId="0" applyFont="1" applyFill="1" applyBorder="1" applyAlignment="1">
      <alignment horizontal="center" vertical="center"/>
    </xf>
    <xf numFmtId="0" fontId="25" fillId="6" borderId="4" xfId="0" applyFont="1" applyFill="1" applyBorder="1" applyAlignment="1">
      <alignment horizontal="center" vertical="center"/>
    </xf>
    <xf numFmtId="177" fontId="23" fillId="6" borderId="1" xfId="0" applyNumberFormat="1" applyFont="1" applyFill="1" applyBorder="1" applyAlignment="1">
      <alignment horizontal="center" vertical="center"/>
    </xf>
    <xf numFmtId="0" fontId="25" fillId="5" borderId="3" xfId="0" applyFont="1" applyFill="1" applyBorder="1" applyAlignment="1">
      <alignment horizontal="center" vertical="center"/>
    </xf>
    <xf numFmtId="0" fontId="25" fillId="5" borderId="9" xfId="0" applyFont="1" applyFill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/>
    </xf>
    <xf numFmtId="177" fontId="23" fillId="5" borderId="1" xfId="0" applyNumberFormat="1" applyFont="1" applyFill="1" applyBorder="1" applyAlignment="1">
      <alignment horizontal="center" vertical="center"/>
    </xf>
    <xf numFmtId="0" fontId="23" fillId="5" borderId="3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left" vertical="center"/>
    </xf>
    <xf numFmtId="0" fontId="23" fillId="5" borderId="3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right" vertical="center"/>
    </xf>
    <xf numFmtId="0" fontId="35" fillId="9" borderId="1" xfId="0" applyFont="1" applyFill="1" applyBorder="1" applyAlignment="1">
      <alignment horizontal="center" vertical="center"/>
    </xf>
    <xf numFmtId="0" fontId="29" fillId="9" borderId="1" xfId="0" applyFont="1" applyFill="1" applyBorder="1" applyAlignment="1">
      <alignment vertical="center"/>
    </xf>
    <xf numFmtId="0" fontId="29" fillId="9" borderId="1" xfId="0" applyFont="1" applyFill="1" applyBorder="1" applyAlignment="1">
      <alignment horizontal="center" vertical="center"/>
    </xf>
    <xf numFmtId="0" fontId="29" fillId="9" borderId="3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horizontal="center" vertical="center"/>
    </xf>
    <xf numFmtId="0" fontId="10" fillId="6" borderId="27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177" fontId="10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36" fillId="6" borderId="3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177" fontId="10" fillId="5" borderId="1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left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1" xfId="0" applyNumberFormat="1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36" fillId="6" borderId="9" xfId="0" applyFont="1" applyFill="1" applyBorder="1" applyAlignment="1">
      <alignment horizontal="left" vertical="center"/>
    </xf>
    <xf numFmtId="0" fontId="10" fillId="5" borderId="9" xfId="0" applyFont="1" applyFill="1" applyBorder="1" applyAlignment="1">
      <alignment horizontal="left" vertical="center"/>
    </xf>
    <xf numFmtId="0" fontId="36" fillId="9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vertical="center"/>
    </xf>
    <xf numFmtId="0" fontId="7" fillId="9" borderId="1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/>
    </xf>
    <xf numFmtId="0" fontId="7" fillId="9" borderId="9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4" borderId="9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/>
    </xf>
    <xf numFmtId="0" fontId="10" fillId="4" borderId="26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vertical="center"/>
    </xf>
    <xf numFmtId="49" fontId="10" fillId="4" borderId="1" xfId="0" applyNumberFormat="1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left" vertical="center"/>
    </xf>
    <xf numFmtId="177" fontId="36" fillId="6" borderId="8" xfId="0" applyNumberFormat="1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left" vertical="center"/>
    </xf>
    <xf numFmtId="181" fontId="36" fillId="6" borderId="8" xfId="0" applyNumberFormat="1" applyFont="1" applyFill="1" applyBorder="1" applyAlignment="1">
      <alignment horizontal="center" vertical="center" wrapText="1"/>
    </xf>
    <xf numFmtId="0" fontId="36" fillId="6" borderId="4" xfId="0" applyFont="1" applyFill="1" applyBorder="1" applyAlignment="1">
      <alignment horizontal="left" vertical="center"/>
    </xf>
    <xf numFmtId="177" fontId="36" fillId="6" borderId="1" xfId="0" applyNumberFormat="1" applyFont="1" applyFill="1" applyBorder="1" applyAlignment="1">
      <alignment horizontal="center" vertical="center" wrapText="1"/>
    </xf>
    <xf numFmtId="0" fontId="36" fillId="6" borderId="6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center"/>
    </xf>
    <xf numFmtId="0" fontId="10" fillId="5" borderId="4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right" vertical="center"/>
    </xf>
    <xf numFmtId="0" fontId="36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center"/>
    </xf>
    <xf numFmtId="0" fontId="39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left" vertical="center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5" fillId="0" borderId="14" xfId="0" applyNumberFormat="1" applyFont="1" applyFill="1" applyBorder="1" applyAlignment="1">
      <alignment vertical="center" wrapText="1"/>
    </xf>
    <xf numFmtId="0" fontId="46" fillId="0" borderId="14" xfId="0" applyNumberFormat="1" applyFont="1" applyFill="1" applyBorder="1" applyAlignment="1">
      <alignment horizontal="center" vertical="top" wrapText="1"/>
    </xf>
    <xf numFmtId="0" fontId="47" fillId="0" borderId="14" xfId="0" applyNumberFormat="1" applyFont="1" applyFill="1" applyBorder="1" applyAlignment="1">
      <alignment horizontal="center" vertical="top" wrapText="1"/>
    </xf>
    <xf numFmtId="0" fontId="42" fillId="0" borderId="1" xfId="0" applyFont="1" applyFill="1" applyBorder="1" applyAlignment="1">
      <alignment vertical="center" wrapText="1"/>
    </xf>
    <xf numFmtId="0" fontId="48" fillId="0" borderId="14" xfId="0" applyNumberFormat="1" applyFont="1" applyFill="1" applyBorder="1" applyAlignment="1">
      <alignment horizontal="center" vertical="center" wrapText="1"/>
    </xf>
    <xf numFmtId="0" fontId="45" fillId="0" borderId="1" xfId="0" applyNumberFormat="1" applyFont="1" applyFill="1" applyBorder="1" applyAlignment="1">
      <alignment vertical="center" wrapText="1"/>
    </xf>
    <xf numFmtId="0" fontId="49" fillId="0" borderId="14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5" fillId="0" borderId="14" xfId="0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50" fillId="0" borderId="3" xfId="0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0" fontId="50" fillId="0" borderId="1" xfId="0" applyFont="1" applyFill="1" applyBorder="1" applyAlignment="1">
      <alignment vertical="center" wrapText="1"/>
    </xf>
    <xf numFmtId="0" fontId="40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176" fontId="53" fillId="0" borderId="1" xfId="0" applyNumberFormat="1" applyFont="1" applyFill="1" applyBorder="1" applyAlignment="1">
      <alignment horizontal="center" vertical="center"/>
    </xf>
    <xf numFmtId="176" fontId="54" fillId="0" borderId="1" xfId="0" applyNumberFormat="1" applyFont="1" applyFill="1" applyBorder="1" applyAlignment="1">
      <alignment horizontal="center" vertical="center"/>
    </xf>
    <xf numFmtId="0" fontId="42" fillId="0" borderId="4" xfId="0" applyFont="1" applyFill="1" applyBorder="1" applyAlignment="1">
      <alignment vertical="center" wrapText="1"/>
    </xf>
    <xf numFmtId="176" fontId="53" fillId="0" borderId="1" xfId="0" applyNumberFormat="1" applyFont="1" applyFill="1" applyBorder="1" applyAlignment="1">
      <alignment horizontal="right" vertical="center"/>
    </xf>
    <xf numFmtId="0" fontId="49" fillId="0" borderId="1" xfId="0" applyNumberFormat="1" applyFont="1" applyFill="1" applyBorder="1" applyAlignment="1">
      <alignment horizontal="center" vertical="center" wrapText="1"/>
    </xf>
    <xf numFmtId="0" fontId="15" fillId="0" borderId="0" xfId="49" applyFont="1" applyFill="1" applyAlignment="1" applyProtection="1">
      <alignment horizontal="center" vertical="center"/>
      <protection locked="0"/>
    </xf>
    <xf numFmtId="0" fontId="15" fillId="0" borderId="0" xfId="49" applyFont="1" applyFill="1" applyAlignment="1" applyProtection="1">
      <alignment horizontal="center" vertical="center"/>
    </xf>
    <xf numFmtId="0" fontId="0" fillId="0" borderId="0" xfId="0" applyFill="1">
      <alignment vertical="center"/>
    </xf>
    <xf numFmtId="0" fontId="0" fillId="0" borderId="0" xfId="49" applyFill="1" applyAlignment="1" applyProtection="1">
      <alignment horizontal="center" vertical="center"/>
    </xf>
    <xf numFmtId="0" fontId="0" fillId="0" borderId="0" xfId="49" applyFont="1" applyFill="1" applyAlignment="1" applyProtection="1">
      <alignment horizontal="center" vertical="center"/>
    </xf>
    <xf numFmtId="0" fontId="55" fillId="0" borderId="0" xfId="49" applyFont="1" applyFill="1" applyAlignment="1" applyProtection="1">
      <alignment horizontal="center" vertical="center"/>
    </xf>
    <xf numFmtId="0" fontId="15" fillId="0" borderId="2" xfId="49" applyFont="1" applyFill="1" applyBorder="1" applyAlignment="1" applyProtection="1">
      <alignment horizontal="center" vertical="center"/>
      <protection locked="0"/>
    </xf>
    <xf numFmtId="177" fontId="15" fillId="0" borderId="2" xfId="49" applyNumberFormat="1" applyFont="1" applyFill="1" applyBorder="1" applyAlignment="1" applyProtection="1">
      <alignment horizontal="center" vertical="center"/>
      <protection locked="0"/>
    </xf>
    <xf numFmtId="182" fontId="15" fillId="0" borderId="1" xfId="3" applyNumberFormat="1" applyFont="1" applyFill="1" applyBorder="1" applyAlignment="1" applyProtection="1">
      <alignment horizontal="center" vertical="center"/>
      <protection locked="0"/>
    </xf>
    <xf numFmtId="0" fontId="15" fillId="0" borderId="8" xfId="49" applyFont="1" applyFill="1" applyBorder="1" applyAlignment="1" applyProtection="1">
      <alignment horizontal="center" vertical="center"/>
    </xf>
    <xf numFmtId="177" fontId="15" fillId="0" borderId="8" xfId="49" applyNumberFormat="1" applyFont="1" applyFill="1" applyBorder="1" applyAlignment="1" applyProtection="1">
      <alignment horizontal="center" vertical="center"/>
    </xf>
    <xf numFmtId="182" fontId="15" fillId="0" borderId="1" xfId="3" applyNumberFormat="1" applyFont="1" applyFill="1" applyBorder="1" applyAlignment="1" applyProtection="1">
      <alignment horizontal="center" vertical="center"/>
    </xf>
    <xf numFmtId="0" fontId="15" fillId="0" borderId="1" xfId="49" applyFont="1" applyFill="1" applyBorder="1" applyAlignment="1" applyProtection="1">
      <alignment horizontal="center" vertical="center"/>
    </xf>
    <xf numFmtId="177" fontId="15" fillId="0" borderId="1" xfId="49" applyNumberFormat="1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82" fontId="15" fillId="0" borderId="1" xfId="3" applyNumberFormat="1" applyFont="1" applyFill="1" applyBorder="1" applyAlignment="1" applyProtection="1">
      <alignment horizontal="right" vertical="center"/>
    </xf>
    <xf numFmtId="182" fontId="56" fillId="0" borderId="1" xfId="3" applyNumberFormat="1" applyFont="1" applyFill="1" applyBorder="1" applyAlignment="1" applyProtection="1">
      <alignment horizontal="center" vertical="center"/>
      <protection locked="0"/>
    </xf>
    <xf numFmtId="0" fontId="15" fillId="0" borderId="1" xfId="49" applyFont="1" applyFill="1" applyBorder="1" applyAlignment="1" applyProtection="1">
      <alignment horizontal="center" vertical="center"/>
      <protection locked="0"/>
    </xf>
    <xf numFmtId="182" fontId="56" fillId="0" borderId="1" xfId="3" applyNumberFormat="1" applyFont="1" applyFill="1" applyBorder="1" applyAlignment="1" applyProtection="1">
      <alignment horizontal="center" vertical="center"/>
    </xf>
    <xf numFmtId="182" fontId="56" fillId="0" borderId="1" xfId="3" applyNumberFormat="1" applyFont="1" applyFill="1" applyBorder="1" applyAlignment="1" applyProtection="1">
      <alignment horizontal="righ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Normal" xfId="51"/>
    <cellStyle name="常规_设施移交材料(河道署)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4" Type="http://schemas.openxmlformats.org/officeDocument/2006/relationships/styles" Target="styles.xml"/><Relationship Id="rId43" Type="http://schemas.openxmlformats.org/officeDocument/2006/relationships/sharedStrings" Target="sharedStrings.xml"/><Relationship Id="rId42" Type="http://schemas.openxmlformats.org/officeDocument/2006/relationships/theme" Target="theme/theme1.xml"/><Relationship Id="rId41" Type="http://schemas.openxmlformats.org/officeDocument/2006/relationships/customXml" Target="../customXml/item2.xml"/><Relationship Id="rId4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abSelected="1" workbookViewId="0">
      <pane xSplit="2" ySplit="1" topLeftCell="C2" activePane="bottomRight" state="frozen"/>
      <selection/>
      <selection pane="topRight"/>
      <selection pane="bottomLeft"/>
      <selection pane="bottomRight" activeCell="C3" sqref="C3"/>
    </sheetView>
  </sheetViews>
  <sheetFormatPr defaultColWidth="9" defaultRowHeight="20.1" customHeight="1" outlineLevelRow="7"/>
  <cols>
    <col min="1" max="1" width="4.87610619469027" style="405" customWidth="1"/>
    <col min="2" max="2" width="32.6283185840708" style="405" customWidth="1"/>
    <col min="3" max="3" width="22.8761061946903" style="405" customWidth="1"/>
    <col min="4" max="4" width="12.6283185840708" style="405" customWidth="1"/>
    <col min="5" max="5" width="11.5044247787611" style="405" customWidth="1"/>
    <col min="6" max="6" width="12.6283185840708" style="405" customWidth="1"/>
    <col min="7" max="8" width="12.1238938053097" style="405" customWidth="1"/>
    <col min="9" max="9" width="14" style="406" customWidth="1"/>
    <col min="10" max="10" width="14" style="407" customWidth="1"/>
    <col min="11" max="11" width="18.9911504424779" style="407" customWidth="1"/>
    <col min="12" max="13" width="11.5044247787611" style="407" customWidth="1"/>
    <col min="14" max="14" width="16" style="407" customWidth="1"/>
    <col min="15" max="15" width="14.8761061946903" style="405" customWidth="1"/>
    <col min="16" max="17" width="12.7964601769912" style="405"/>
    <col min="18" max="16384" width="9" style="405"/>
  </cols>
  <sheetData>
    <row r="1" s="402" customFormat="1" ht="20" customHeight="1" spans="1:15">
      <c r="A1" s="408" t="s">
        <v>0</v>
      </c>
      <c r="B1" s="409" t="s">
        <v>1</v>
      </c>
      <c r="C1" s="409" t="s">
        <v>2</v>
      </c>
      <c r="D1" s="410" t="s">
        <v>3</v>
      </c>
      <c r="E1" s="410" t="s">
        <v>4</v>
      </c>
      <c r="F1" s="410" t="s">
        <v>5</v>
      </c>
      <c r="G1" s="410" t="s">
        <v>6</v>
      </c>
      <c r="H1" s="410" t="s">
        <v>7</v>
      </c>
      <c r="I1" s="410" t="s">
        <v>8</v>
      </c>
      <c r="J1" s="410" t="s">
        <v>9</v>
      </c>
      <c r="K1" s="418" t="s">
        <v>10</v>
      </c>
      <c r="L1" s="418" t="s">
        <v>11</v>
      </c>
      <c r="M1" s="418" t="s">
        <v>12</v>
      </c>
      <c r="N1" s="418" t="s">
        <v>13</v>
      </c>
      <c r="O1" s="419" t="s">
        <v>14</v>
      </c>
    </row>
    <row r="2" s="403" customFormat="1" ht="20" customHeight="1" spans="1:15">
      <c r="A2" s="411"/>
      <c r="B2" s="412"/>
      <c r="C2" s="412"/>
      <c r="D2" s="413">
        <v>1</v>
      </c>
      <c r="E2" s="413">
        <v>2</v>
      </c>
      <c r="F2" s="413">
        <v>3</v>
      </c>
      <c r="G2" s="413">
        <v>4</v>
      </c>
      <c r="H2" s="413">
        <v>5</v>
      </c>
      <c r="I2" s="413">
        <v>6</v>
      </c>
      <c r="J2" s="413">
        <v>7</v>
      </c>
      <c r="K2" s="420" t="s">
        <v>15</v>
      </c>
      <c r="L2" s="420">
        <v>9</v>
      </c>
      <c r="M2" s="420">
        <v>10</v>
      </c>
      <c r="N2" s="420">
        <v>11</v>
      </c>
      <c r="O2" s="420" t="s">
        <v>16</v>
      </c>
    </row>
    <row r="3" customHeight="1" spans="1:15">
      <c r="A3" s="414">
        <v>1</v>
      </c>
      <c r="B3" s="415" t="s">
        <v>17</v>
      </c>
      <c r="C3" s="416" t="s">
        <v>18</v>
      </c>
      <c r="D3" s="413"/>
      <c r="E3" s="413"/>
      <c r="F3" s="413"/>
      <c r="G3" s="413"/>
      <c r="H3" s="413"/>
      <c r="I3" s="413"/>
      <c r="J3" s="413"/>
      <c r="K3" s="420"/>
      <c r="L3" s="420"/>
      <c r="M3" s="420"/>
      <c r="N3" s="420"/>
      <c r="O3" s="420"/>
    </row>
    <row r="4" s="404" customFormat="1" customHeight="1" spans="1:17">
      <c r="A4" s="414">
        <v>2</v>
      </c>
      <c r="B4" s="415" t="s">
        <v>19</v>
      </c>
      <c r="C4" s="415"/>
      <c r="D4" s="417"/>
      <c r="E4" s="417"/>
      <c r="F4" s="417"/>
      <c r="G4" s="417"/>
      <c r="H4" s="417"/>
      <c r="I4" s="417"/>
      <c r="J4" s="421"/>
      <c r="K4" s="421"/>
      <c r="L4" s="421"/>
      <c r="M4" s="421"/>
      <c r="N4" s="421"/>
      <c r="O4" s="421"/>
      <c r="P4" s="405"/>
      <c r="Q4" s="405"/>
    </row>
    <row r="5" s="404" customFormat="1" customHeight="1" spans="1:17">
      <c r="A5" s="414">
        <v>3</v>
      </c>
      <c r="B5" s="416" t="s">
        <v>20</v>
      </c>
      <c r="C5" s="416" t="s">
        <v>21</v>
      </c>
      <c r="D5" s="417"/>
      <c r="E5" s="417"/>
      <c r="F5" s="417"/>
      <c r="G5" s="417"/>
      <c r="H5" s="417"/>
      <c r="I5" s="417"/>
      <c r="J5" s="421"/>
      <c r="K5" s="421"/>
      <c r="L5" s="421"/>
      <c r="M5" s="421"/>
      <c r="N5" s="421"/>
      <c r="O5" s="421"/>
      <c r="P5" s="405"/>
      <c r="Q5" s="405"/>
    </row>
    <row r="6" s="405" customFormat="1" customHeight="1" spans="1:15">
      <c r="A6" s="414">
        <v>4</v>
      </c>
      <c r="B6" s="416" t="s">
        <v>22</v>
      </c>
      <c r="C6" s="416" t="s">
        <v>23</v>
      </c>
      <c r="D6" s="417"/>
      <c r="E6" s="417"/>
      <c r="F6" s="417"/>
      <c r="G6" s="417"/>
      <c r="H6" s="417"/>
      <c r="I6" s="417"/>
      <c r="J6" s="421"/>
      <c r="K6" s="421"/>
      <c r="L6" s="421"/>
      <c r="M6" s="421"/>
      <c r="N6" s="421"/>
      <c r="O6" s="421"/>
    </row>
    <row r="7" s="405" customFormat="1" customHeight="1" spans="1:15">
      <c r="A7" s="414">
        <v>5</v>
      </c>
      <c r="B7" s="416" t="s">
        <v>24</v>
      </c>
      <c r="C7" s="416"/>
      <c r="D7" s="417"/>
      <c r="E7" s="417"/>
      <c r="F7" s="417"/>
      <c r="G7" s="417"/>
      <c r="H7" s="417"/>
      <c r="I7" s="417"/>
      <c r="J7" s="421"/>
      <c r="K7" s="421"/>
      <c r="L7" s="421"/>
      <c r="M7" s="421"/>
      <c r="N7" s="421"/>
      <c r="O7" s="421"/>
    </row>
    <row r="8" s="403" customFormat="1" ht="20" customHeight="1" spans="1:17">
      <c r="A8" s="414">
        <v>6</v>
      </c>
      <c r="B8" s="414" t="s">
        <v>25</v>
      </c>
      <c r="C8" s="414"/>
      <c r="D8" s="417"/>
      <c r="E8" s="417"/>
      <c r="F8" s="417"/>
      <c r="G8" s="417"/>
      <c r="H8" s="417"/>
      <c r="I8" s="417"/>
      <c r="J8" s="421"/>
      <c r="K8" s="421"/>
      <c r="L8" s="421"/>
      <c r="M8" s="421"/>
      <c r="N8" s="421"/>
      <c r="O8" s="421"/>
      <c r="P8" s="405"/>
      <c r="Q8" s="405"/>
    </row>
  </sheetData>
  <sheetProtection formatCells="0" formatColumns="0" formatRows="0" insertRows="0" insertColumns="0" insertHyperlinks="0" deleteColumns="0" deleteRows="0" sort="0" autoFilter="0" pivotTables="0"/>
  <mergeCells count="3">
    <mergeCell ref="A1:A2"/>
    <mergeCell ref="B1:B2"/>
    <mergeCell ref="C1:C2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93</v>
      </c>
      <c r="B7" s="365" t="s">
        <v>94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95</v>
      </c>
      <c r="C8" s="367" t="s">
        <v>46</v>
      </c>
      <c r="D8" s="365">
        <v>0.01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96</v>
      </c>
      <c r="C9" s="367" t="s">
        <v>46</v>
      </c>
      <c r="D9" s="365">
        <v>0.01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97</v>
      </c>
      <c r="C10" s="367" t="s">
        <v>46</v>
      </c>
      <c r="D10" s="365">
        <v>2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98</v>
      </c>
      <c r="C11" s="367" t="s">
        <v>46</v>
      </c>
      <c r="D11" s="365">
        <v>2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2</v>
      </c>
      <c r="E12" s="365"/>
      <c r="F12" s="372"/>
      <c r="G12" s="372"/>
      <c r="H12" s="372"/>
      <c r="I12" s="372"/>
      <c r="J12" s="372"/>
    </row>
    <row r="13" ht="22.5" spans="1:10">
      <c r="A13" s="365"/>
      <c r="B13" s="375" t="s">
        <v>50</v>
      </c>
      <c r="C13" s="367" t="s">
        <v>46</v>
      </c>
      <c r="D13" s="365">
        <v>2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52</v>
      </c>
      <c r="C14" s="367" t="s">
        <v>46</v>
      </c>
      <c r="D14" s="365">
        <v>1</v>
      </c>
      <c r="E14" s="365"/>
      <c r="F14" s="372"/>
      <c r="G14" s="372"/>
      <c r="H14" s="372"/>
      <c r="I14" s="372"/>
      <c r="J14" s="372"/>
    </row>
    <row r="15" spans="1:10">
      <c r="A15" s="365"/>
      <c r="B15" s="373" t="s">
        <v>99</v>
      </c>
      <c r="C15" s="367" t="s">
        <v>56</v>
      </c>
      <c r="D15" s="365"/>
      <c r="E15" s="365"/>
      <c r="F15" s="372"/>
      <c r="G15" s="372"/>
      <c r="H15" s="372"/>
      <c r="I15" s="372"/>
      <c r="J15" s="372"/>
    </row>
    <row r="16" ht="15" customHeight="1" spans="1:10">
      <c r="A16" s="378"/>
      <c r="B16" s="365" t="s">
        <v>57</v>
      </c>
      <c r="C16" s="365"/>
      <c r="D16" s="393"/>
      <c r="E16" s="394"/>
      <c r="F16" s="378"/>
      <c r="G16" s="378"/>
      <c r="H16" s="378"/>
      <c r="I16" s="378"/>
      <c r="J16" s="378"/>
    </row>
    <row r="17" ht="15" customHeight="1" spans="1:10">
      <c r="A17" s="365" t="s">
        <v>58</v>
      </c>
      <c r="B17" s="365" t="s">
        <v>59</v>
      </c>
      <c r="C17" s="365" t="s">
        <v>60</v>
      </c>
      <c r="D17" s="380"/>
      <c r="E17" s="381"/>
      <c r="F17" s="365"/>
      <c r="G17" s="365"/>
      <c r="H17" s="378"/>
      <c r="I17" s="378"/>
      <c r="J17" s="378"/>
    </row>
    <row r="18" ht="15" customHeight="1" spans="1:10">
      <c r="A18" s="365" t="s">
        <v>61</v>
      </c>
      <c r="B18" s="365" t="s">
        <v>62</v>
      </c>
      <c r="C18" s="365" t="s">
        <v>60</v>
      </c>
      <c r="D18" s="380"/>
      <c r="E18" s="381"/>
      <c r="F18" s="365"/>
      <c r="G18" s="365"/>
      <c r="H18" s="378"/>
      <c r="I18" s="378"/>
      <c r="J18" s="378"/>
    </row>
    <row r="19" ht="15" customHeight="1" spans="1:10">
      <c r="A19" s="365" t="s">
        <v>63</v>
      </c>
      <c r="B19" s="365" t="s">
        <v>64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65</v>
      </c>
      <c r="B20" s="365" t="s">
        <v>66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67</v>
      </c>
      <c r="B21" s="365" t="s">
        <v>68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69</v>
      </c>
      <c r="B22" s="365" t="s">
        <v>70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71</v>
      </c>
      <c r="B23" s="365" t="s">
        <v>72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73</v>
      </c>
      <c r="B24" s="365" t="s">
        <v>74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75</v>
      </c>
      <c r="B25" s="365" t="s">
        <v>76</v>
      </c>
      <c r="C25" s="365" t="s">
        <v>60</v>
      </c>
      <c r="D25" s="380"/>
      <c r="E25" s="381"/>
      <c r="F25" s="365"/>
      <c r="G25" s="365"/>
      <c r="H25" s="378"/>
      <c r="I25" s="378"/>
      <c r="J25" s="378"/>
    </row>
  </sheetData>
  <mergeCells count="20">
    <mergeCell ref="A1:B1"/>
    <mergeCell ref="A2:J2"/>
    <mergeCell ref="A3:F3"/>
    <mergeCell ref="D4:E4"/>
    <mergeCell ref="H4:J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100</v>
      </c>
      <c r="B7" s="365" t="s">
        <v>101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401" t="s">
        <v>95</v>
      </c>
      <c r="C8" s="367" t="s">
        <v>46</v>
      </c>
      <c r="D8" s="365">
        <v>0.03</v>
      </c>
      <c r="E8" s="365"/>
      <c r="F8" s="372"/>
      <c r="G8" s="372"/>
      <c r="H8" s="372"/>
      <c r="I8" s="372"/>
      <c r="J8" s="372"/>
    </row>
    <row r="9" ht="22.5" spans="1:10">
      <c r="A9" s="365"/>
      <c r="B9" s="401" t="s">
        <v>96</v>
      </c>
      <c r="C9" s="367" t="s">
        <v>46</v>
      </c>
      <c r="D9" s="365">
        <v>0.03</v>
      </c>
      <c r="E9" s="365"/>
      <c r="F9" s="372"/>
      <c r="G9" s="372"/>
      <c r="H9" s="372"/>
      <c r="I9" s="372"/>
      <c r="J9" s="372"/>
    </row>
    <row r="10" spans="1:10">
      <c r="A10" s="365"/>
      <c r="B10" s="401" t="s">
        <v>97</v>
      </c>
      <c r="C10" s="367" t="s">
        <v>46</v>
      </c>
      <c r="D10" s="365">
        <v>2.4</v>
      </c>
      <c r="E10" s="365"/>
      <c r="F10" s="372"/>
      <c r="G10" s="372"/>
      <c r="H10" s="372"/>
      <c r="I10" s="372"/>
      <c r="J10" s="372"/>
    </row>
    <row r="11" ht="22.5" spans="1:10">
      <c r="A11" s="365"/>
      <c r="B11" s="401" t="s">
        <v>98</v>
      </c>
      <c r="C11" s="367" t="s">
        <v>46</v>
      </c>
      <c r="D11" s="365">
        <v>2.4</v>
      </c>
      <c r="E11" s="365"/>
      <c r="F11" s="372"/>
      <c r="G11" s="372"/>
      <c r="H11" s="372"/>
      <c r="I11" s="372"/>
      <c r="J11" s="372"/>
    </row>
    <row r="12" ht="22.5" spans="1:10">
      <c r="A12" s="365"/>
      <c r="B12" s="401" t="s">
        <v>50</v>
      </c>
      <c r="C12" s="367" t="s">
        <v>46</v>
      </c>
      <c r="D12" s="365">
        <v>2.4</v>
      </c>
      <c r="E12" s="365"/>
      <c r="F12" s="372"/>
      <c r="G12" s="372"/>
      <c r="H12" s="372"/>
      <c r="I12" s="372"/>
      <c r="J12" s="372"/>
    </row>
    <row r="13" ht="22.5" spans="1:10">
      <c r="A13" s="365"/>
      <c r="B13" s="401" t="s">
        <v>50</v>
      </c>
      <c r="C13" s="367" t="s">
        <v>46</v>
      </c>
      <c r="D13" s="365">
        <v>2.4</v>
      </c>
      <c r="E13" s="365"/>
      <c r="F13" s="372"/>
      <c r="G13" s="372"/>
      <c r="H13" s="372"/>
      <c r="I13" s="372"/>
      <c r="J13" s="372"/>
    </row>
    <row r="14" ht="22.5" spans="1:10">
      <c r="A14" s="365"/>
      <c r="B14" s="401" t="s">
        <v>52</v>
      </c>
      <c r="C14" s="367" t="s">
        <v>46</v>
      </c>
      <c r="D14" s="365">
        <v>1.2</v>
      </c>
      <c r="E14" s="365"/>
      <c r="F14" s="372"/>
      <c r="G14" s="372"/>
      <c r="H14" s="372"/>
      <c r="I14" s="372"/>
      <c r="J14" s="372"/>
    </row>
    <row r="15" spans="1:10">
      <c r="A15" s="365"/>
      <c r="B15" s="401" t="s">
        <v>55</v>
      </c>
      <c r="C15" s="367" t="s">
        <v>56</v>
      </c>
      <c r="D15" s="365"/>
      <c r="E15" s="365"/>
      <c r="F15" s="372"/>
      <c r="G15" s="372"/>
      <c r="H15" s="372"/>
      <c r="I15" s="372"/>
      <c r="J15" s="372"/>
    </row>
    <row r="16" ht="15" customHeight="1" spans="1:10">
      <c r="A16" s="378"/>
      <c r="B16" s="365" t="s">
        <v>57</v>
      </c>
      <c r="C16" s="365"/>
      <c r="D16" s="393"/>
      <c r="E16" s="394"/>
      <c r="F16" s="378"/>
      <c r="G16" s="378"/>
      <c r="H16" s="378"/>
      <c r="I16" s="378"/>
      <c r="J16" s="378"/>
    </row>
    <row r="17" ht="15" customHeight="1" spans="1:10">
      <c r="A17" s="365" t="s">
        <v>58</v>
      </c>
      <c r="B17" s="365" t="s">
        <v>59</v>
      </c>
      <c r="C17" s="365" t="s">
        <v>60</v>
      </c>
      <c r="D17" s="380"/>
      <c r="E17" s="381"/>
      <c r="F17" s="365"/>
      <c r="G17" s="365"/>
      <c r="H17" s="378"/>
      <c r="I17" s="378"/>
      <c r="J17" s="378"/>
    </row>
    <row r="18" ht="15" customHeight="1" spans="1:10">
      <c r="A18" s="365" t="s">
        <v>61</v>
      </c>
      <c r="B18" s="365" t="s">
        <v>62</v>
      </c>
      <c r="C18" s="365" t="s">
        <v>60</v>
      </c>
      <c r="D18" s="380"/>
      <c r="E18" s="381"/>
      <c r="F18" s="365"/>
      <c r="G18" s="365"/>
      <c r="H18" s="378"/>
      <c r="I18" s="378"/>
      <c r="J18" s="378"/>
    </row>
    <row r="19" ht="15" customHeight="1" spans="1:10">
      <c r="A19" s="365" t="s">
        <v>63</v>
      </c>
      <c r="B19" s="365" t="s">
        <v>64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65</v>
      </c>
      <c r="B20" s="365" t="s">
        <v>66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67</v>
      </c>
      <c r="B21" s="365" t="s">
        <v>68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69</v>
      </c>
      <c r="B22" s="365" t="s">
        <v>70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71</v>
      </c>
      <c r="B23" s="365" t="s">
        <v>72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73</v>
      </c>
      <c r="B24" s="365" t="s">
        <v>74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75</v>
      </c>
      <c r="B25" s="365" t="s">
        <v>76</v>
      </c>
      <c r="C25" s="365" t="s">
        <v>60</v>
      </c>
      <c r="D25" s="380"/>
      <c r="E25" s="381"/>
      <c r="F25" s="365"/>
      <c r="G25" s="365"/>
      <c r="H25" s="378"/>
      <c r="I25" s="378"/>
      <c r="J25" s="378"/>
    </row>
  </sheetData>
  <mergeCells count="20">
    <mergeCell ref="A1:B1"/>
    <mergeCell ref="A2:J2"/>
    <mergeCell ref="A3:F3"/>
    <mergeCell ref="D4:E4"/>
    <mergeCell ref="H4:J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102</v>
      </c>
      <c r="B7" s="365" t="s">
        <v>103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95</v>
      </c>
      <c r="C8" s="367" t="s">
        <v>46</v>
      </c>
      <c r="D8" s="365">
        <v>0.05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96</v>
      </c>
      <c r="C9" s="367" t="s">
        <v>46</v>
      </c>
      <c r="D9" s="365">
        <v>0.05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97</v>
      </c>
      <c r="C10" s="367" t="s">
        <v>46</v>
      </c>
      <c r="D10" s="365">
        <v>2.8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98</v>
      </c>
      <c r="C11" s="367" t="s">
        <v>46</v>
      </c>
      <c r="D11" s="365">
        <v>2.8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2.8</v>
      </c>
      <c r="E12" s="365"/>
      <c r="F12" s="372"/>
      <c r="G12" s="372"/>
      <c r="H12" s="372"/>
      <c r="I12" s="372"/>
      <c r="J12" s="372"/>
    </row>
    <row r="13" ht="22.5" spans="1:10">
      <c r="A13" s="365"/>
      <c r="B13" s="375" t="s">
        <v>50</v>
      </c>
      <c r="C13" s="367" t="s">
        <v>46</v>
      </c>
      <c r="D13" s="365">
        <v>2.8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52</v>
      </c>
      <c r="C14" s="367" t="s">
        <v>46</v>
      </c>
      <c r="D14" s="365">
        <v>1.4</v>
      </c>
      <c r="E14" s="365"/>
      <c r="F14" s="372"/>
      <c r="G14" s="372"/>
      <c r="H14" s="372"/>
      <c r="I14" s="372"/>
      <c r="J14" s="372"/>
    </row>
    <row r="15" spans="1:10">
      <c r="A15" s="365"/>
      <c r="B15" s="375" t="s">
        <v>55</v>
      </c>
      <c r="C15" s="367" t="s">
        <v>56</v>
      </c>
      <c r="D15" s="365"/>
      <c r="E15" s="365"/>
      <c r="F15" s="372"/>
      <c r="G15" s="372"/>
      <c r="H15" s="372"/>
      <c r="I15" s="372"/>
      <c r="J15" s="372"/>
    </row>
    <row r="16" ht="15" customHeight="1" spans="1:10">
      <c r="A16" s="378"/>
      <c r="B16" s="365" t="s">
        <v>57</v>
      </c>
      <c r="C16" s="365"/>
      <c r="D16" s="393"/>
      <c r="E16" s="394"/>
      <c r="F16" s="378"/>
      <c r="G16" s="378"/>
      <c r="H16" s="378"/>
      <c r="I16" s="378"/>
      <c r="J16" s="378"/>
    </row>
    <row r="17" ht="15" customHeight="1" spans="1:10">
      <c r="A17" s="365" t="s">
        <v>58</v>
      </c>
      <c r="B17" s="365" t="s">
        <v>59</v>
      </c>
      <c r="C17" s="365" t="s">
        <v>60</v>
      </c>
      <c r="D17" s="380"/>
      <c r="E17" s="381"/>
      <c r="F17" s="365"/>
      <c r="G17" s="365"/>
      <c r="H17" s="378"/>
      <c r="I17" s="378"/>
      <c r="J17" s="378"/>
    </row>
    <row r="18" ht="15" customHeight="1" spans="1:10">
      <c r="A18" s="365" t="s">
        <v>61</v>
      </c>
      <c r="B18" s="365" t="s">
        <v>62</v>
      </c>
      <c r="C18" s="365" t="s">
        <v>60</v>
      </c>
      <c r="D18" s="380"/>
      <c r="E18" s="381"/>
      <c r="F18" s="365"/>
      <c r="G18" s="365"/>
      <c r="H18" s="378"/>
      <c r="I18" s="378"/>
      <c r="J18" s="378"/>
    </row>
    <row r="19" ht="15" customHeight="1" spans="1:10">
      <c r="A19" s="365" t="s">
        <v>63</v>
      </c>
      <c r="B19" s="365" t="s">
        <v>64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65</v>
      </c>
      <c r="B20" s="365" t="s">
        <v>66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67</v>
      </c>
      <c r="B21" s="365" t="s">
        <v>68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69</v>
      </c>
      <c r="B22" s="365" t="s">
        <v>70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71</v>
      </c>
      <c r="B23" s="365" t="s">
        <v>72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73</v>
      </c>
      <c r="B24" s="365" t="s">
        <v>74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75</v>
      </c>
      <c r="B25" s="365" t="s">
        <v>76</v>
      </c>
      <c r="C25" s="365" t="s">
        <v>60</v>
      </c>
      <c r="D25" s="380"/>
      <c r="E25" s="381"/>
      <c r="F25" s="365"/>
      <c r="G25" s="365"/>
      <c r="H25" s="378"/>
      <c r="I25" s="378"/>
      <c r="J25" s="378"/>
    </row>
  </sheetData>
  <mergeCells count="20">
    <mergeCell ref="A1:B1"/>
    <mergeCell ref="A2:J2"/>
    <mergeCell ref="A3:F3"/>
    <mergeCell ref="D4:E4"/>
    <mergeCell ref="H4:J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104</v>
      </c>
      <c r="B7" s="365" t="s">
        <v>105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95</v>
      </c>
      <c r="C8" s="367" t="s">
        <v>46</v>
      </c>
      <c r="D8" s="365">
        <v>0.07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96</v>
      </c>
      <c r="C9" s="367" t="s">
        <v>46</v>
      </c>
      <c r="D9" s="365">
        <v>0.07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97</v>
      </c>
      <c r="C10" s="367" t="s">
        <v>46</v>
      </c>
      <c r="D10" s="365">
        <v>3.2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98</v>
      </c>
      <c r="C11" s="367" t="s">
        <v>46</v>
      </c>
      <c r="D11" s="365">
        <v>3.2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3.2</v>
      </c>
      <c r="E12" s="365"/>
      <c r="F12" s="372"/>
      <c r="G12" s="372"/>
      <c r="H12" s="372"/>
      <c r="I12" s="372"/>
      <c r="J12" s="372"/>
    </row>
    <row r="13" ht="22.5" spans="1:10">
      <c r="A13" s="365"/>
      <c r="B13" s="375" t="s">
        <v>50</v>
      </c>
      <c r="C13" s="367" t="s">
        <v>46</v>
      </c>
      <c r="D13" s="365">
        <v>3.2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52</v>
      </c>
      <c r="C14" s="367" t="s">
        <v>46</v>
      </c>
      <c r="D14" s="365">
        <v>1.6</v>
      </c>
      <c r="E14" s="365"/>
      <c r="F14" s="372"/>
      <c r="G14" s="372"/>
      <c r="H14" s="372"/>
      <c r="I14" s="372"/>
      <c r="J14" s="372"/>
    </row>
    <row r="15" spans="1:10">
      <c r="A15" s="365"/>
      <c r="B15" s="373" t="s">
        <v>99</v>
      </c>
      <c r="C15" s="367" t="s">
        <v>56</v>
      </c>
      <c r="D15" s="365"/>
      <c r="E15" s="365"/>
      <c r="F15" s="372"/>
      <c r="G15" s="372"/>
      <c r="H15" s="372"/>
      <c r="I15" s="372"/>
      <c r="J15" s="372"/>
    </row>
    <row r="16" ht="15" customHeight="1" spans="1:10">
      <c r="A16" s="378"/>
      <c r="B16" s="365" t="s">
        <v>57</v>
      </c>
      <c r="C16" s="365"/>
      <c r="D16" s="393"/>
      <c r="E16" s="394"/>
      <c r="F16" s="378"/>
      <c r="G16" s="378"/>
      <c r="H16" s="378"/>
      <c r="I16" s="378"/>
      <c r="J16" s="378"/>
    </row>
    <row r="17" ht="15" customHeight="1" spans="1:10">
      <c r="A17" s="365" t="s">
        <v>58</v>
      </c>
      <c r="B17" s="365" t="s">
        <v>59</v>
      </c>
      <c r="C17" s="365" t="s">
        <v>60</v>
      </c>
      <c r="D17" s="380"/>
      <c r="E17" s="381"/>
      <c r="F17" s="365"/>
      <c r="G17" s="365"/>
      <c r="H17" s="378"/>
      <c r="I17" s="378"/>
      <c r="J17" s="378"/>
    </row>
    <row r="18" ht="15" customHeight="1" spans="1:10">
      <c r="A18" s="365" t="s">
        <v>61</v>
      </c>
      <c r="B18" s="365" t="s">
        <v>62</v>
      </c>
      <c r="C18" s="365" t="s">
        <v>60</v>
      </c>
      <c r="D18" s="380"/>
      <c r="E18" s="381"/>
      <c r="F18" s="365"/>
      <c r="G18" s="365"/>
      <c r="H18" s="378"/>
      <c r="I18" s="378"/>
      <c r="J18" s="378"/>
    </row>
    <row r="19" ht="15" customHeight="1" spans="1:10">
      <c r="A19" s="365" t="s">
        <v>63</v>
      </c>
      <c r="B19" s="365" t="s">
        <v>64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65</v>
      </c>
      <c r="B20" s="365" t="s">
        <v>66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67</v>
      </c>
      <c r="B21" s="365" t="s">
        <v>68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69</v>
      </c>
      <c r="B22" s="365" t="s">
        <v>70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71</v>
      </c>
      <c r="B23" s="365" t="s">
        <v>72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73</v>
      </c>
      <c r="B24" s="365" t="s">
        <v>74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75</v>
      </c>
      <c r="B25" s="365" t="s">
        <v>76</v>
      </c>
      <c r="C25" s="365" t="s">
        <v>60</v>
      </c>
      <c r="D25" s="380"/>
      <c r="E25" s="381"/>
      <c r="F25" s="365"/>
      <c r="G25" s="365"/>
      <c r="H25" s="378"/>
      <c r="I25" s="378"/>
      <c r="J25" s="378"/>
    </row>
  </sheetData>
  <mergeCells count="20">
    <mergeCell ref="A1:B1"/>
    <mergeCell ref="A2:J2"/>
    <mergeCell ref="A3:F3"/>
    <mergeCell ref="D4:E4"/>
    <mergeCell ref="H4:J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360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108</v>
      </c>
      <c r="B6" s="365" t="s">
        <v>109</v>
      </c>
      <c r="C6" s="396"/>
      <c r="D6" s="397"/>
      <c r="E6" s="389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0.007</v>
      </c>
      <c r="E7" s="372"/>
      <c r="F7" s="372"/>
      <c r="G7" s="372"/>
      <c r="H7" s="372"/>
      <c r="I7" s="372"/>
      <c r="J7" s="372"/>
    </row>
    <row r="8" spans="1:10">
      <c r="A8" s="365" t="s">
        <v>112</v>
      </c>
      <c r="B8" s="365" t="s">
        <v>113</v>
      </c>
      <c r="C8" s="367" t="s">
        <v>46</v>
      </c>
      <c r="D8" s="365"/>
      <c r="E8" s="372"/>
      <c r="F8" s="372"/>
      <c r="G8" s="372"/>
      <c r="H8" s="372"/>
      <c r="I8" s="372"/>
      <c r="J8" s="372"/>
    </row>
    <row r="9" spans="1:10">
      <c r="A9" s="365" t="s">
        <v>114</v>
      </c>
      <c r="B9" s="365" t="s">
        <v>115</v>
      </c>
      <c r="C9" s="367" t="s">
        <v>46</v>
      </c>
      <c r="D9" s="365"/>
      <c r="E9" s="372"/>
      <c r="F9" s="372"/>
      <c r="G9" s="372"/>
      <c r="H9" s="372"/>
      <c r="I9" s="372"/>
      <c r="J9" s="372"/>
    </row>
    <row r="10" spans="1:10">
      <c r="A10" s="365" t="s">
        <v>116</v>
      </c>
      <c r="B10" s="365" t="s">
        <v>117</v>
      </c>
      <c r="C10" s="367" t="s">
        <v>46</v>
      </c>
      <c r="D10" s="365"/>
      <c r="E10" s="372"/>
      <c r="F10" s="372"/>
      <c r="G10" s="372"/>
      <c r="H10" s="372"/>
      <c r="I10" s="372"/>
      <c r="J10" s="372"/>
    </row>
    <row r="11" spans="1:10">
      <c r="A11" s="365" t="s">
        <v>118</v>
      </c>
      <c r="B11" s="365" t="s">
        <v>119</v>
      </c>
      <c r="C11" s="367" t="s">
        <v>46</v>
      </c>
      <c r="D11" s="365">
        <v>1.463</v>
      </c>
      <c r="E11" s="372"/>
      <c r="F11" s="372"/>
      <c r="G11" s="372"/>
      <c r="H11" s="372"/>
      <c r="I11" s="372"/>
      <c r="J11" s="372"/>
    </row>
    <row r="12" spans="1:10">
      <c r="A12" s="365" t="s">
        <v>120</v>
      </c>
      <c r="B12" s="365" t="s">
        <v>121</v>
      </c>
      <c r="C12" s="367" t="s">
        <v>46</v>
      </c>
      <c r="D12" s="365"/>
      <c r="E12" s="372"/>
      <c r="F12" s="372"/>
      <c r="G12" s="372"/>
      <c r="H12" s="372"/>
      <c r="I12" s="372"/>
      <c r="J12" s="372"/>
    </row>
    <row r="13" spans="1:10">
      <c r="A13" s="365" t="s">
        <v>122</v>
      </c>
      <c r="B13" s="365" t="s">
        <v>123</v>
      </c>
      <c r="C13" s="367" t="s">
        <v>46</v>
      </c>
      <c r="D13" s="365">
        <v>0.488</v>
      </c>
      <c r="E13" s="372"/>
      <c r="F13" s="372"/>
      <c r="G13" s="372"/>
      <c r="H13" s="372"/>
      <c r="I13" s="372"/>
      <c r="J13" s="372"/>
    </row>
    <row r="14" spans="1:10">
      <c r="A14" s="365" t="s">
        <v>124</v>
      </c>
      <c r="B14" s="365" t="s">
        <v>125</v>
      </c>
      <c r="C14" s="367" t="s">
        <v>46</v>
      </c>
      <c r="D14" s="365"/>
      <c r="E14" s="372"/>
      <c r="F14" s="372"/>
      <c r="G14" s="372"/>
      <c r="H14" s="372"/>
      <c r="I14" s="372"/>
      <c r="J14" s="372"/>
    </row>
    <row r="15" spans="1:10">
      <c r="A15" s="365" t="s">
        <v>126</v>
      </c>
      <c r="B15" s="365" t="s">
        <v>127</v>
      </c>
      <c r="C15" s="367" t="s">
        <v>46</v>
      </c>
      <c r="D15" s="365"/>
      <c r="E15" s="372"/>
      <c r="F15" s="372"/>
      <c r="G15" s="372"/>
      <c r="H15" s="372"/>
      <c r="I15" s="372"/>
      <c r="J15" s="372"/>
    </row>
    <row r="16" spans="1:10">
      <c r="A16" s="365" t="s">
        <v>128</v>
      </c>
      <c r="B16" s="365" t="s">
        <v>129</v>
      </c>
      <c r="C16" s="367" t="s">
        <v>46</v>
      </c>
      <c r="D16" s="365">
        <v>2</v>
      </c>
      <c r="E16" s="372"/>
      <c r="F16" s="372"/>
      <c r="G16" s="372"/>
      <c r="H16" s="372"/>
      <c r="I16" s="372"/>
      <c r="J16" s="372"/>
    </row>
    <row r="17" spans="1:10">
      <c r="A17" s="365" t="s">
        <v>130</v>
      </c>
      <c r="B17" s="365" t="s">
        <v>131</v>
      </c>
      <c r="C17" s="367" t="s">
        <v>46</v>
      </c>
      <c r="D17" s="365"/>
      <c r="E17" s="372"/>
      <c r="F17" s="372"/>
      <c r="G17" s="372"/>
      <c r="H17" s="372"/>
      <c r="I17" s="372"/>
      <c r="J17" s="372"/>
    </row>
    <row r="18" spans="1:10">
      <c r="A18" s="365" t="s">
        <v>132</v>
      </c>
      <c r="B18" s="365" t="s">
        <v>133</v>
      </c>
      <c r="C18" s="367" t="s">
        <v>46</v>
      </c>
      <c r="D18" s="365"/>
      <c r="E18" s="372"/>
      <c r="F18" s="372"/>
      <c r="G18" s="372"/>
      <c r="H18" s="372"/>
      <c r="I18" s="372"/>
      <c r="J18" s="372"/>
    </row>
    <row r="19" spans="1:10">
      <c r="A19" s="365" t="s">
        <v>134</v>
      </c>
      <c r="B19" s="365" t="s">
        <v>135</v>
      </c>
      <c r="C19" s="367" t="s">
        <v>136</v>
      </c>
      <c r="D19" s="365">
        <v>1.95</v>
      </c>
      <c r="E19" s="372"/>
      <c r="F19" s="372"/>
      <c r="G19" s="372"/>
      <c r="H19" s="372"/>
      <c r="I19" s="372"/>
      <c r="J19" s="372"/>
    </row>
    <row r="20" spans="1:10">
      <c r="A20" s="365" t="s">
        <v>137</v>
      </c>
      <c r="B20" s="365" t="s">
        <v>138</v>
      </c>
      <c r="C20" s="365" t="s">
        <v>139</v>
      </c>
      <c r="D20" s="365"/>
      <c r="E20" s="372"/>
      <c r="F20" s="372"/>
      <c r="G20" s="372"/>
      <c r="H20" s="372"/>
      <c r="I20" s="372"/>
      <c r="J20" s="372"/>
    </row>
    <row r="21" spans="1:10">
      <c r="A21" s="365" t="s">
        <v>140</v>
      </c>
      <c r="B21" s="365" t="s">
        <v>141</v>
      </c>
      <c r="C21" s="367" t="s">
        <v>142</v>
      </c>
      <c r="D21" s="365"/>
      <c r="E21" s="372"/>
      <c r="F21" s="372"/>
      <c r="G21" s="372"/>
      <c r="H21" s="372"/>
      <c r="I21" s="372"/>
      <c r="J21" s="372"/>
    </row>
    <row r="22" spans="1:10">
      <c r="A22" s="365" t="s">
        <v>143</v>
      </c>
      <c r="B22" s="365" t="s">
        <v>144</v>
      </c>
      <c r="C22" s="365" t="s">
        <v>145</v>
      </c>
      <c r="D22" s="365"/>
      <c r="E22" s="372"/>
      <c r="F22" s="372"/>
      <c r="G22" s="372"/>
      <c r="H22" s="372"/>
      <c r="I22" s="372"/>
      <c r="J22" s="372"/>
    </row>
    <row r="23" spans="1:10">
      <c r="A23" s="365" t="s">
        <v>146</v>
      </c>
      <c r="B23" s="365" t="s">
        <v>147</v>
      </c>
      <c r="C23" s="365" t="s">
        <v>145</v>
      </c>
      <c r="D23" s="365"/>
      <c r="E23" s="372"/>
      <c r="F23" s="372"/>
      <c r="G23" s="372"/>
      <c r="H23" s="372"/>
      <c r="I23" s="372"/>
      <c r="J23" s="372"/>
    </row>
    <row r="24" ht="15" customHeight="1" spans="1:10">
      <c r="A24" s="378"/>
      <c r="B24" s="365" t="s">
        <v>57</v>
      </c>
      <c r="C24" s="378"/>
      <c r="D24" s="380"/>
      <c r="E24" s="381"/>
      <c r="F24" s="378"/>
      <c r="G24" s="378"/>
      <c r="H24" s="378"/>
      <c r="I24" s="378"/>
      <c r="J24" s="378"/>
    </row>
    <row r="25" ht="15" customHeight="1" spans="1:10">
      <c r="A25" s="365" t="s">
        <v>58</v>
      </c>
      <c r="B25" s="365" t="s">
        <v>59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61</v>
      </c>
      <c r="B26" s="365" t="s">
        <v>62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63</v>
      </c>
      <c r="B27" s="365" t="s">
        <v>64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65</v>
      </c>
      <c r="B28" s="365" t="s">
        <v>66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67</v>
      </c>
      <c r="B29" s="365" t="s">
        <v>68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69</v>
      </c>
      <c r="B30" s="365" t="s">
        <v>70</v>
      </c>
      <c r="C30" s="365" t="s">
        <v>60</v>
      </c>
      <c r="D30" s="380"/>
      <c r="E30" s="381"/>
      <c r="F30" s="365"/>
      <c r="G30" s="365"/>
      <c r="H30" s="378"/>
      <c r="I30" s="378"/>
      <c r="J30" s="378"/>
    </row>
    <row r="31" ht="15" customHeight="1" spans="1:10">
      <c r="A31" s="365" t="s">
        <v>71</v>
      </c>
      <c r="B31" s="365" t="s">
        <v>72</v>
      </c>
      <c r="C31" s="365" t="s">
        <v>60</v>
      </c>
      <c r="D31" s="380"/>
      <c r="E31" s="381"/>
      <c r="F31" s="365"/>
      <c r="G31" s="365"/>
      <c r="H31" s="378"/>
      <c r="I31" s="378"/>
      <c r="J31" s="378"/>
    </row>
    <row r="32" ht="15" customHeight="1" spans="1:10">
      <c r="A32" s="365" t="s">
        <v>73</v>
      </c>
      <c r="B32" s="365" t="s">
        <v>74</v>
      </c>
      <c r="C32" s="365" t="s">
        <v>60</v>
      </c>
      <c r="D32" s="380"/>
      <c r="E32" s="381"/>
      <c r="F32" s="365"/>
      <c r="G32" s="365"/>
      <c r="H32" s="378"/>
      <c r="I32" s="378"/>
      <c r="J32" s="378"/>
    </row>
    <row r="33" ht="15" customHeight="1" spans="1:10">
      <c r="A33" s="365" t="s">
        <v>75</v>
      </c>
      <c r="B33" s="365" t="s">
        <v>76</v>
      </c>
      <c r="C33" s="365" t="s">
        <v>60</v>
      </c>
      <c r="D33" s="380"/>
      <c r="E33" s="381"/>
      <c r="F33" s="365"/>
      <c r="G33" s="365"/>
      <c r="H33" s="378"/>
      <c r="I33" s="378"/>
      <c r="J33" s="378"/>
    </row>
  </sheetData>
  <mergeCells count="13">
    <mergeCell ref="A1:J1"/>
    <mergeCell ref="A2:J2"/>
    <mergeCell ref="A3:J3"/>
    <mergeCell ref="D4:E4"/>
    <mergeCell ref="H4:J4"/>
    <mergeCell ref="D24:E24"/>
    <mergeCell ref="D25:E25"/>
    <mergeCell ref="D26:E26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360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148</v>
      </c>
      <c r="B6" s="365" t="s">
        <v>149</v>
      </c>
      <c r="C6" s="365"/>
      <c r="D6" s="400"/>
      <c r="E6" s="389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0.01</v>
      </c>
      <c r="E7" s="372"/>
      <c r="F7" s="372"/>
      <c r="G7" s="372"/>
      <c r="H7" s="372"/>
      <c r="I7" s="372"/>
      <c r="J7" s="372"/>
    </row>
    <row r="8" spans="1:10">
      <c r="A8" s="365" t="s">
        <v>112</v>
      </c>
      <c r="B8" s="365" t="s">
        <v>113</v>
      </c>
      <c r="C8" s="367" t="s">
        <v>46</v>
      </c>
      <c r="D8" s="365"/>
      <c r="E8" s="372"/>
      <c r="F8" s="372"/>
      <c r="G8" s="372"/>
      <c r="H8" s="372"/>
      <c r="I8" s="372"/>
      <c r="J8" s="372"/>
    </row>
    <row r="9" spans="1:10">
      <c r="A9" s="365" t="s">
        <v>114</v>
      </c>
      <c r="B9" s="365" t="s">
        <v>115</v>
      </c>
      <c r="C9" s="367" t="s">
        <v>46</v>
      </c>
      <c r="D9" s="365"/>
      <c r="E9" s="372"/>
      <c r="F9" s="372"/>
      <c r="G9" s="372"/>
      <c r="H9" s="372"/>
      <c r="I9" s="372"/>
      <c r="J9" s="372"/>
    </row>
    <row r="10" spans="1:10">
      <c r="A10" s="365" t="s">
        <v>116</v>
      </c>
      <c r="B10" s="365" t="s">
        <v>117</v>
      </c>
      <c r="C10" s="367" t="s">
        <v>46</v>
      </c>
      <c r="D10" s="365"/>
      <c r="E10" s="372"/>
      <c r="F10" s="372"/>
      <c r="G10" s="372"/>
      <c r="H10" s="372"/>
      <c r="I10" s="372"/>
      <c r="J10" s="372"/>
    </row>
    <row r="11" spans="1:10">
      <c r="A11" s="365" t="s">
        <v>118</v>
      </c>
      <c r="B11" s="365" t="s">
        <v>119</v>
      </c>
      <c r="C11" s="367" t="s">
        <v>46</v>
      </c>
      <c r="D11" s="365">
        <v>1.755</v>
      </c>
      <c r="E11" s="372"/>
      <c r="F11" s="372"/>
      <c r="G11" s="372"/>
      <c r="H11" s="372"/>
      <c r="I11" s="372"/>
      <c r="J11" s="372"/>
    </row>
    <row r="12" spans="1:10">
      <c r="A12" s="365" t="s">
        <v>120</v>
      </c>
      <c r="B12" s="365" t="s">
        <v>121</v>
      </c>
      <c r="C12" s="367" t="s">
        <v>46</v>
      </c>
      <c r="D12" s="365"/>
      <c r="E12" s="372"/>
      <c r="F12" s="372"/>
      <c r="G12" s="372"/>
      <c r="H12" s="372"/>
      <c r="I12" s="372"/>
      <c r="J12" s="372"/>
    </row>
    <row r="13" spans="1:10">
      <c r="A13" s="365" t="s">
        <v>122</v>
      </c>
      <c r="B13" s="365" t="s">
        <v>123</v>
      </c>
      <c r="C13" s="367" t="s">
        <v>46</v>
      </c>
      <c r="D13" s="365">
        <v>0.585</v>
      </c>
      <c r="E13" s="372"/>
      <c r="F13" s="372"/>
      <c r="G13" s="372"/>
      <c r="H13" s="372"/>
      <c r="I13" s="372"/>
      <c r="J13" s="372"/>
    </row>
    <row r="14" spans="1:10">
      <c r="A14" s="365" t="s">
        <v>124</v>
      </c>
      <c r="B14" s="365" t="s">
        <v>125</v>
      </c>
      <c r="C14" s="367" t="s">
        <v>46</v>
      </c>
      <c r="D14" s="365"/>
      <c r="E14" s="372"/>
      <c r="F14" s="372"/>
      <c r="G14" s="372"/>
      <c r="H14" s="372"/>
      <c r="I14" s="372"/>
      <c r="J14" s="372"/>
    </row>
    <row r="15" spans="1:10">
      <c r="A15" s="365" t="s">
        <v>126</v>
      </c>
      <c r="B15" s="365" t="s">
        <v>127</v>
      </c>
      <c r="C15" s="367" t="s">
        <v>46</v>
      </c>
      <c r="D15" s="365"/>
      <c r="E15" s="372"/>
      <c r="F15" s="372"/>
      <c r="G15" s="372"/>
      <c r="H15" s="372"/>
      <c r="I15" s="372"/>
      <c r="J15" s="372"/>
    </row>
    <row r="16" spans="1:10">
      <c r="A16" s="365" t="s">
        <v>128</v>
      </c>
      <c r="B16" s="365" t="s">
        <v>129</v>
      </c>
      <c r="C16" s="367" t="s">
        <v>46</v>
      </c>
      <c r="D16" s="365">
        <v>2.4</v>
      </c>
      <c r="E16" s="372"/>
      <c r="F16" s="372"/>
      <c r="G16" s="372"/>
      <c r="H16" s="372"/>
      <c r="I16" s="372"/>
      <c r="J16" s="372"/>
    </row>
    <row r="17" spans="1:10">
      <c r="A17" s="365" t="s">
        <v>130</v>
      </c>
      <c r="B17" s="365" t="s">
        <v>131</v>
      </c>
      <c r="C17" s="367" t="s">
        <v>46</v>
      </c>
      <c r="D17" s="365"/>
      <c r="E17" s="372"/>
      <c r="F17" s="372"/>
      <c r="G17" s="372"/>
      <c r="H17" s="372"/>
      <c r="I17" s="372"/>
      <c r="J17" s="372"/>
    </row>
    <row r="18" spans="1:10">
      <c r="A18" s="365" t="s">
        <v>132</v>
      </c>
      <c r="B18" s="365" t="s">
        <v>133</v>
      </c>
      <c r="C18" s="367" t="s">
        <v>46</v>
      </c>
      <c r="D18" s="365"/>
      <c r="E18" s="372"/>
      <c r="F18" s="372"/>
      <c r="G18" s="372"/>
      <c r="H18" s="372"/>
      <c r="I18" s="372"/>
      <c r="J18" s="372"/>
    </row>
    <row r="19" spans="1:10">
      <c r="A19" s="365" t="s">
        <v>134</v>
      </c>
      <c r="B19" s="365" t="s">
        <v>135</v>
      </c>
      <c r="C19" s="367" t="s">
        <v>136</v>
      </c>
      <c r="D19" s="365">
        <v>1.95</v>
      </c>
      <c r="E19" s="372"/>
      <c r="F19" s="372"/>
      <c r="G19" s="372"/>
      <c r="H19" s="372"/>
      <c r="I19" s="372"/>
      <c r="J19" s="372"/>
    </row>
    <row r="20" spans="1:10">
      <c r="A20" s="365" t="s">
        <v>137</v>
      </c>
      <c r="B20" s="365" t="s">
        <v>138</v>
      </c>
      <c r="C20" s="365" t="s">
        <v>139</v>
      </c>
      <c r="D20" s="365"/>
      <c r="E20" s="372"/>
      <c r="F20" s="372"/>
      <c r="G20" s="372"/>
      <c r="H20" s="372"/>
      <c r="I20" s="372"/>
      <c r="J20" s="372"/>
    </row>
    <row r="21" spans="1:10">
      <c r="A21" s="365" t="s">
        <v>140</v>
      </c>
      <c r="B21" s="365" t="s">
        <v>141</v>
      </c>
      <c r="C21" s="367" t="s">
        <v>142</v>
      </c>
      <c r="D21" s="365"/>
      <c r="E21" s="372"/>
      <c r="F21" s="372"/>
      <c r="G21" s="372"/>
      <c r="H21" s="372"/>
      <c r="I21" s="372"/>
      <c r="J21" s="372"/>
    </row>
    <row r="22" spans="1:10">
      <c r="A22" s="365" t="s">
        <v>143</v>
      </c>
      <c r="B22" s="365" t="s">
        <v>144</v>
      </c>
      <c r="C22" s="365" t="s">
        <v>145</v>
      </c>
      <c r="D22" s="365"/>
      <c r="E22" s="372"/>
      <c r="F22" s="372"/>
      <c r="G22" s="372"/>
      <c r="H22" s="372"/>
      <c r="I22" s="372"/>
      <c r="J22" s="372"/>
    </row>
    <row r="23" spans="1:10">
      <c r="A23" s="365" t="s">
        <v>146</v>
      </c>
      <c r="B23" s="365" t="s">
        <v>144</v>
      </c>
      <c r="C23" s="365" t="s">
        <v>145</v>
      </c>
      <c r="D23" s="365"/>
      <c r="E23" s="372"/>
      <c r="F23" s="372"/>
      <c r="G23" s="372"/>
      <c r="H23" s="372"/>
      <c r="I23" s="372"/>
      <c r="J23" s="372"/>
    </row>
    <row r="24" ht="15" customHeight="1" spans="1:10">
      <c r="A24" s="378"/>
      <c r="B24" s="365" t="s">
        <v>57</v>
      </c>
      <c r="C24" s="378"/>
      <c r="D24" s="380"/>
      <c r="E24" s="381"/>
      <c r="F24" s="378"/>
      <c r="G24" s="378"/>
      <c r="H24" s="378"/>
      <c r="I24" s="378"/>
      <c r="J24" s="378"/>
    </row>
    <row r="25" ht="15" customHeight="1" spans="1:10">
      <c r="A25" s="365" t="s">
        <v>58</v>
      </c>
      <c r="B25" s="365" t="s">
        <v>59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61</v>
      </c>
      <c r="B26" s="365" t="s">
        <v>62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63</v>
      </c>
      <c r="B27" s="365" t="s">
        <v>64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65</v>
      </c>
      <c r="B28" s="365" t="s">
        <v>66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67</v>
      </c>
      <c r="B29" s="365" t="s">
        <v>68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69</v>
      </c>
      <c r="B30" s="365" t="s">
        <v>70</v>
      </c>
      <c r="C30" s="365" t="s">
        <v>60</v>
      </c>
      <c r="D30" s="380"/>
      <c r="E30" s="381"/>
      <c r="F30" s="365"/>
      <c r="G30" s="365"/>
      <c r="H30" s="378"/>
      <c r="I30" s="378"/>
      <c r="J30" s="378"/>
    </row>
    <row r="31" ht="15" customHeight="1" spans="1:10">
      <c r="A31" s="365" t="s">
        <v>71</v>
      </c>
      <c r="B31" s="365" t="s">
        <v>72</v>
      </c>
      <c r="C31" s="365" t="s">
        <v>60</v>
      </c>
      <c r="D31" s="380"/>
      <c r="E31" s="381"/>
      <c r="F31" s="365"/>
      <c r="G31" s="365"/>
      <c r="H31" s="378"/>
      <c r="I31" s="378"/>
      <c r="J31" s="378"/>
    </row>
    <row r="32" ht="15" customHeight="1" spans="1:10">
      <c r="A32" s="365" t="s">
        <v>73</v>
      </c>
      <c r="B32" s="365" t="s">
        <v>74</v>
      </c>
      <c r="C32" s="365" t="s">
        <v>60</v>
      </c>
      <c r="D32" s="380"/>
      <c r="E32" s="381"/>
      <c r="F32" s="365"/>
      <c r="G32" s="365"/>
      <c r="H32" s="378"/>
      <c r="I32" s="378"/>
      <c r="J32" s="378"/>
    </row>
    <row r="33" ht="15" customHeight="1" spans="1:10">
      <c r="A33" s="365" t="s">
        <v>75</v>
      </c>
      <c r="B33" s="365" t="s">
        <v>76</v>
      </c>
      <c r="C33" s="365" t="s">
        <v>60</v>
      </c>
      <c r="D33" s="380"/>
      <c r="E33" s="381"/>
      <c r="F33" s="365"/>
      <c r="G33" s="365"/>
      <c r="H33" s="378"/>
      <c r="I33" s="378"/>
      <c r="J33" s="378"/>
    </row>
  </sheetData>
  <mergeCells count="13">
    <mergeCell ref="A1:J1"/>
    <mergeCell ref="A2:J2"/>
    <mergeCell ref="A3:J3"/>
    <mergeCell ref="D4:E4"/>
    <mergeCell ref="H4:J4"/>
    <mergeCell ref="D24:E24"/>
    <mergeCell ref="D25:E25"/>
    <mergeCell ref="D26:E26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opLeftCell="A3"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360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150</v>
      </c>
      <c r="B6" s="365" t="s">
        <v>151</v>
      </c>
      <c r="C6" s="365"/>
      <c r="D6" s="365"/>
      <c r="E6" s="389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0.013</v>
      </c>
      <c r="E7" s="372"/>
      <c r="F7" s="372"/>
      <c r="G7" s="372"/>
      <c r="H7" s="372"/>
      <c r="I7" s="372"/>
      <c r="J7" s="372"/>
    </row>
    <row r="8" spans="1:10">
      <c r="A8" s="365" t="s">
        <v>112</v>
      </c>
      <c r="B8" s="365" t="s">
        <v>113</v>
      </c>
      <c r="C8" s="367" t="s">
        <v>46</v>
      </c>
      <c r="D8" s="365"/>
      <c r="E8" s="372"/>
      <c r="F8" s="372"/>
      <c r="G8" s="372"/>
      <c r="H8" s="372"/>
      <c r="I8" s="372"/>
      <c r="J8" s="372"/>
    </row>
    <row r="9" spans="1:10">
      <c r="A9" s="365" t="s">
        <v>114</v>
      </c>
      <c r="B9" s="365" t="s">
        <v>115</v>
      </c>
      <c r="C9" s="367" t="s">
        <v>46</v>
      </c>
      <c r="D9" s="365"/>
      <c r="E9" s="372"/>
      <c r="F9" s="372"/>
      <c r="G9" s="372"/>
      <c r="H9" s="372"/>
      <c r="I9" s="372"/>
      <c r="J9" s="372"/>
    </row>
    <row r="10" spans="1:10">
      <c r="A10" s="365" t="s">
        <v>116</v>
      </c>
      <c r="B10" s="365" t="s">
        <v>117</v>
      </c>
      <c r="C10" s="367" t="s">
        <v>46</v>
      </c>
      <c r="D10" s="365"/>
      <c r="E10" s="372"/>
      <c r="F10" s="372"/>
      <c r="G10" s="372"/>
      <c r="H10" s="372"/>
      <c r="I10" s="372"/>
      <c r="J10" s="372"/>
    </row>
    <row r="11" spans="1:10">
      <c r="A11" s="365" t="s">
        <v>118</v>
      </c>
      <c r="B11" s="365" t="s">
        <v>119</v>
      </c>
      <c r="C11" s="367" t="s">
        <v>46</v>
      </c>
      <c r="D11" s="365">
        <v>2.34</v>
      </c>
      <c r="E11" s="372"/>
      <c r="F11" s="372"/>
      <c r="G11" s="372"/>
      <c r="H11" s="372"/>
      <c r="I11" s="372"/>
      <c r="J11" s="372"/>
    </row>
    <row r="12" spans="1:10">
      <c r="A12" s="365" t="s">
        <v>120</v>
      </c>
      <c r="B12" s="365" t="s">
        <v>121</v>
      </c>
      <c r="C12" s="367" t="s">
        <v>46</v>
      </c>
      <c r="D12" s="365"/>
      <c r="E12" s="372"/>
      <c r="F12" s="372"/>
      <c r="G12" s="372"/>
      <c r="H12" s="372"/>
      <c r="I12" s="372"/>
      <c r="J12" s="372"/>
    </row>
    <row r="13" spans="1:10">
      <c r="A13" s="365" t="s">
        <v>122</v>
      </c>
      <c r="B13" s="365" t="s">
        <v>123</v>
      </c>
      <c r="C13" s="367" t="s">
        <v>46</v>
      </c>
      <c r="D13" s="365">
        <v>0.78</v>
      </c>
      <c r="E13" s="372"/>
      <c r="F13" s="372"/>
      <c r="G13" s="372"/>
      <c r="H13" s="372"/>
      <c r="I13" s="372"/>
      <c r="J13" s="372"/>
    </row>
    <row r="14" spans="1:10">
      <c r="A14" s="365" t="s">
        <v>124</v>
      </c>
      <c r="B14" s="365" t="s">
        <v>125</v>
      </c>
      <c r="C14" s="367" t="s">
        <v>46</v>
      </c>
      <c r="D14" s="365"/>
      <c r="E14" s="372"/>
      <c r="F14" s="372"/>
      <c r="G14" s="372"/>
      <c r="H14" s="372"/>
      <c r="I14" s="372"/>
      <c r="J14" s="372"/>
    </row>
    <row r="15" spans="1:10">
      <c r="A15" s="365" t="s">
        <v>126</v>
      </c>
      <c r="B15" s="365" t="s">
        <v>127</v>
      </c>
      <c r="C15" s="367" t="s">
        <v>46</v>
      </c>
      <c r="D15" s="365"/>
      <c r="E15" s="372"/>
      <c r="F15" s="372"/>
      <c r="G15" s="372"/>
      <c r="H15" s="372"/>
      <c r="I15" s="372"/>
      <c r="J15" s="372"/>
    </row>
    <row r="16" spans="1:10">
      <c r="A16" s="365" t="s">
        <v>128</v>
      </c>
      <c r="B16" s="365" t="s">
        <v>129</v>
      </c>
      <c r="C16" s="367" t="s">
        <v>46</v>
      </c>
      <c r="D16" s="365">
        <v>3.2</v>
      </c>
      <c r="E16" s="372"/>
      <c r="F16" s="372"/>
      <c r="G16" s="372"/>
      <c r="H16" s="372"/>
      <c r="I16" s="372"/>
      <c r="J16" s="372"/>
    </row>
    <row r="17" spans="1:10">
      <c r="A17" s="365" t="s">
        <v>130</v>
      </c>
      <c r="B17" s="365" t="s">
        <v>131</v>
      </c>
      <c r="C17" s="367" t="s">
        <v>46</v>
      </c>
      <c r="D17" s="365"/>
      <c r="E17" s="372"/>
      <c r="F17" s="372"/>
      <c r="G17" s="372"/>
      <c r="H17" s="372"/>
      <c r="I17" s="372"/>
      <c r="J17" s="372"/>
    </row>
    <row r="18" spans="1:10">
      <c r="A18" s="365" t="s">
        <v>132</v>
      </c>
      <c r="B18" s="365" t="s">
        <v>133</v>
      </c>
      <c r="C18" s="367" t="s">
        <v>46</v>
      </c>
      <c r="D18" s="365"/>
      <c r="E18" s="372"/>
      <c r="F18" s="372"/>
      <c r="G18" s="372"/>
      <c r="H18" s="372"/>
      <c r="I18" s="372"/>
      <c r="J18" s="372"/>
    </row>
    <row r="19" spans="1:10">
      <c r="A19" s="365" t="s">
        <v>134</v>
      </c>
      <c r="B19" s="365" t="s">
        <v>135</v>
      </c>
      <c r="C19" s="367" t="s">
        <v>136</v>
      </c>
      <c r="D19" s="365">
        <v>1.95</v>
      </c>
      <c r="E19" s="372"/>
      <c r="F19" s="372"/>
      <c r="G19" s="372"/>
      <c r="H19" s="372"/>
      <c r="I19" s="372"/>
      <c r="J19" s="372"/>
    </row>
    <row r="20" spans="1:10">
      <c r="A20" s="365" t="s">
        <v>137</v>
      </c>
      <c r="B20" s="365" t="s">
        <v>138</v>
      </c>
      <c r="C20" s="365" t="s">
        <v>139</v>
      </c>
      <c r="D20" s="365"/>
      <c r="E20" s="372"/>
      <c r="F20" s="372"/>
      <c r="G20" s="372"/>
      <c r="H20" s="372"/>
      <c r="I20" s="372"/>
      <c r="J20" s="372"/>
    </row>
    <row r="21" spans="1:10">
      <c r="A21" s="365" t="s">
        <v>140</v>
      </c>
      <c r="B21" s="365" t="s">
        <v>141</v>
      </c>
      <c r="C21" s="367" t="s">
        <v>142</v>
      </c>
      <c r="D21" s="365"/>
      <c r="E21" s="372"/>
      <c r="F21" s="372"/>
      <c r="G21" s="372"/>
      <c r="H21" s="372"/>
      <c r="I21" s="372"/>
      <c r="J21" s="372"/>
    </row>
    <row r="22" spans="1:10">
      <c r="A22" s="365" t="s">
        <v>143</v>
      </c>
      <c r="B22" s="365" t="s">
        <v>144</v>
      </c>
      <c r="C22" s="365" t="s">
        <v>145</v>
      </c>
      <c r="D22" s="365"/>
      <c r="E22" s="372"/>
      <c r="F22" s="372"/>
      <c r="G22" s="372"/>
      <c r="H22" s="372"/>
      <c r="I22" s="372"/>
      <c r="J22" s="372"/>
    </row>
    <row r="23" spans="1:10">
      <c r="A23" s="365" t="s">
        <v>146</v>
      </c>
      <c r="B23" s="365" t="s">
        <v>147</v>
      </c>
      <c r="C23" s="365" t="s">
        <v>145</v>
      </c>
      <c r="D23" s="365"/>
      <c r="E23" s="372"/>
      <c r="F23" s="372"/>
      <c r="G23" s="372"/>
      <c r="H23" s="372"/>
      <c r="I23" s="372"/>
      <c r="J23" s="372"/>
    </row>
    <row r="24" ht="15" customHeight="1" spans="1:10">
      <c r="A24" s="378"/>
      <c r="B24" s="365" t="s">
        <v>57</v>
      </c>
      <c r="C24" s="378"/>
      <c r="D24" s="380"/>
      <c r="E24" s="381"/>
      <c r="F24" s="378"/>
      <c r="G24" s="378"/>
      <c r="H24" s="378"/>
      <c r="I24" s="378"/>
      <c r="J24" s="378"/>
    </row>
    <row r="25" ht="15" customHeight="1" spans="1:10">
      <c r="A25" s="365" t="s">
        <v>58</v>
      </c>
      <c r="B25" s="365" t="s">
        <v>59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61</v>
      </c>
      <c r="B26" s="365" t="s">
        <v>62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63</v>
      </c>
      <c r="B27" s="365" t="s">
        <v>64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65</v>
      </c>
      <c r="B28" s="365" t="s">
        <v>66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67</v>
      </c>
      <c r="B29" s="365" t="s">
        <v>68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69</v>
      </c>
      <c r="B30" s="365" t="s">
        <v>70</v>
      </c>
      <c r="C30" s="365" t="s">
        <v>60</v>
      </c>
      <c r="D30" s="380"/>
      <c r="E30" s="381"/>
      <c r="F30" s="365"/>
      <c r="G30" s="365"/>
      <c r="H30" s="378"/>
      <c r="I30" s="378"/>
      <c r="J30" s="378"/>
    </row>
    <row r="31" ht="15" customHeight="1" spans="1:10">
      <c r="A31" s="365" t="s">
        <v>71</v>
      </c>
      <c r="B31" s="365" t="s">
        <v>72</v>
      </c>
      <c r="C31" s="365" t="s">
        <v>60</v>
      </c>
      <c r="D31" s="380"/>
      <c r="E31" s="381"/>
      <c r="F31" s="365"/>
      <c r="G31" s="365"/>
      <c r="H31" s="378"/>
      <c r="I31" s="378"/>
      <c r="J31" s="378"/>
    </row>
    <row r="32" ht="15" customHeight="1" spans="1:10">
      <c r="A32" s="365" t="s">
        <v>73</v>
      </c>
      <c r="B32" s="365" t="s">
        <v>74</v>
      </c>
      <c r="C32" s="365" t="s">
        <v>60</v>
      </c>
      <c r="D32" s="380"/>
      <c r="E32" s="381"/>
      <c r="F32" s="365"/>
      <c r="G32" s="365"/>
      <c r="H32" s="378"/>
      <c r="I32" s="378"/>
      <c r="J32" s="378"/>
    </row>
    <row r="33" ht="15" customHeight="1" spans="1:10">
      <c r="A33" s="365" t="s">
        <v>75</v>
      </c>
      <c r="B33" s="365" t="s">
        <v>76</v>
      </c>
      <c r="C33" s="365" t="s">
        <v>60</v>
      </c>
      <c r="D33" s="380"/>
      <c r="E33" s="381"/>
      <c r="F33" s="365"/>
      <c r="G33" s="365"/>
      <c r="H33" s="378"/>
      <c r="I33" s="378"/>
      <c r="J33" s="378"/>
    </row>
  </sheetData>
  <mergeCells count="13">
    <mergeCell ref="A1:J1"/>
    <mergeCell ref="A2:J2"/>
    <mergeCell ref="A3:J3"/>
    <mergeCell ref="D4:E4"/>
    <mergeCell ref="H4:J4"/>
    <mergeCell ref="D24:E24"/>
    <mergeCell ref="D25:E25"/>
    <mergeCell ref="D26:E26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opLeftCell="A3"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360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152</v>
      </c>
      <c r="B6" s="365" t="s">
        <v>153</v>
      </c>
      <c r="C6" s="365"/>
      <c r="D6" s="365"/>
      <c r="E6" s="389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0.016</v>
      </c>
      <c r="E7" s="372"/>
      <c r="F7" s="372"/>
      <c r="G7" s="372"/>
      <c r="H7" s="372"/>
      <c r="I7" s="372"/>
      <c r="J7" s="372"/>
    </row>
    <row r="8" spans="1:10">
      <c r="A8" s="365" t="s">
        <v>112</v>
      </c>
      <c r="B8" s="365" t="s">
        <v>113</v>
      </c>
      <c r="C8" s="367" t="s">
        <v>46</v>
      </c>
      <c r="D8" s="365"/>
      <c r="E8" s="372"/>
      <c r="F8" s="372"/>
      <c r="G8" s="372"/>
      <c r="H8" s="372"/>
      <c r="I8" s="372"/>
      <c r="J8" s="372"/>
    </row>
    <row r="9" spans="1:10">
      <c r="A9" s="365" t="s">
        <v>114</v>
      </c>
      <c r="B9" s="365" t="s">
        <v>115</v>
      </c>
      <c r="C9" s="367" t="s">
        <v>46</v>
      </c>
      <c r="D9" s="365"/>
      <c r="E9" s="372"/>
      <c r="F9" s="372"/>
      <c r="G9" s="372"/>
      <c r="H9" s="372"/>
      <c r="I9" s="372"/>
      <c r="J9" s="372"/>
    </row>
    <row r="10" spans="1:10">
      <c r="A10" s="365" t="s">
        <v>116</v>
      </c>
      <c r="B10" s="365" t="s">
        <v>117</v>
      </c>
      <c r="C10" s="367" t="s">
        <v>46</v>
      </c>
      <c r="D10" s="365"/>
      <c r="E10" s="372"/>
      <c r="F10" s="372"/>
      <c r="G10" s="372"/>
      <c r="H10" s="372"/>
      <c r="I10" s="372"/>
      <c r="J10" s="372"/>
    </row>
    <row r="11" spans="1:10">
      <c r="A11" s="365" t="s">
        <v>118</v>
      </c>
      <c r="B11" s="365" t="s">
        <v>119</v>
      </c>
      <c r="C11" s="367" t="s">
        <v>46</v>
      </c>
      <c r="D11" s="365">
        <v>2.925</v>
      </c>
      <c r="E11" s="372"/>
      <c r="F11" s="372"/>
      <c r="G11" s="372"/>
      <c r="H11" s="372"/>
      <c r="I11" s="372"/>
      <c r="J11" s="372"/>
    </row>
    <row r="12" spans="1:10">
      <c r="A12" s="365" t="s">
        <v>120</v>
      </c>
      <c r="B12" s="365" t="s">
        <v>121</v>
      </c>
      <c r="C12" s="367" t="s">
        <v>46</v>
      </c>
      <c r="D12" s="365"/>
      <c r="E12" s="372"/>
      <c r="F12" s="372"/>
      <c r="G12" s="372"/>
      <c r="H12" s="372"/>
      <c r="I12" s="372"/>
      <c r="J12" s="372"/>
    </row>
    <row r="13" spans="1:10">
      <c r="A13" s="365" t="s">
        <v>122</v>
      </c>
      <c r="B13" s="365" t="s">
        <v>123</v>
      </c>
      <c r="C13" s="367" t="s">
        <v>46</v>
      </c>
      <c r="D13" s="365">
        <v>0.975</v>
      </c>
      <c r="E13" s="372"/>
      <c r="F13" s="372"/>
      <c r="G13" s="372"/>
      <c r="H13" s="372"/>
      <c r="I13" s="372"/>
      <c r="J13" s="372"/>
    </row>
    <row r="14" spans="1:10">
      <c r="A14" s="365" t="s">
        <v>124</v>
      </c>
      <c r="B14" s="365" t="s">
        <v>125</v>
      </c>
      <c r="C14" s="367" t="s">
        <v>46</v>
      </c>
      <c r="D14" s="365"/>
      <c r="E14" s="372"/>
      <c r="F14" s="372"/>
      <c r="G14" s="372"/>
      <c r="H14" s="372"/>
      <c r="I14" s="372"/>
      <c r="J14" s="372"/>
    </row>
    <row r="15" spans="1:10">
      <c r="A15" s="365" t="s">
        <v>126</v>
      </c>
      <c r="B15" s="365" t="s">
        <v>127</v>
      </c>
      <c r="C15" s="367" t="s">
        <v>46</v>
      </c>
      <c r="D15" s="365"/>
      <c r="E15" s="372"/>
      <c r="F15" s="372"/>
      <c r="G15" s="372"/>
      <c r="H15" s="372"/>
      <c r="I15" s="372"/>
      <c r="J15" s="372"/>
    </row>
    <row r="16" spans="1:10">
      <c r="A16" s="365" t="s">
        <v>128</v>
      </c>
      <c r="B16" s="365" t="s">
        <v>129</v>
      </c>
      <c r="C16" s="367" t="s">
        <v>46</v>
      </c>
      <c r="D16" s="365">
        <v>4</v>
      </c>
      <c r="E16" s="372"/>
      <c r="F16" s="372"/>
      <c r="G16" s="372"/>
      <c r="H16" s="372"/>
      <c r="I16" s="372"/>
      <c r="J16" s="372"/>
    </row>
    <row r="17" spans="1:10">
      <c r="A17" s="365" t="s">
        <v>130</v>
      </c>
      <c r="B17" s="365" t="s">
        <v>131</v>
      </c>
      <c r="C17" s="367" t="s">
        <v>46</v>
      </c>
      <c r="D17" s="365"/>
      <c r="E17" s="372"/>
      <c r="F17" s="372"/>
      <c r="G17" s="372"/>
      <c r="H17" s="372"/>
      <c r="I17" s="372"/>
      <c r="J17" s="372"/>
    </row>
    <row r="18" spans="1:10">
      <c r="A18" s="365" t="s">
        <v>132</v>
      </c>
      <c r="B18" s="365" t="s">
        <v>133</v>
      </c>
      <c r="C18" s="367" t="s">
        <v>46</v>
      </c>
      <c r="D18" s="365"/>
      <c r="E18" s="372"/>
      <c r="F18" s="372"/>
      <c r="G18" s="372"/>
      <c r="H18" s="372"/>
      <c r="I18" s="372"/>
      <c r="J18" s="372"/>
    </row>
    <row r="19" spans="1:10">
      <c r="A19" s="365" t="s">
        <v>134</v>
      </c>
      <c r="B19" s="365" t="s">
        <v>135</v>
      </c>
      <c r="C19" s="367" t="s">
        <v>136</v>
      </c>
      <c r="D19" s="365">
        <v>1.95</v>
      </c>
      <c r="E19" s="372"/>
      <c r="F19" s="372"/>
      <c r="G19" s="372"/>
      <c r="H19" s="372"/>
      <c r="I19" s="372"/>
      <c r="J19" s="372"/>
    </row>
    <row r="20" spans="1:10">
      <c r="A20" s="365" t="s">
        <v>137</v>
      </c>
      <c r="B20" s="365" t="s">
        <v>138</v>
      </c>
      <c r="C20" s="365" t="s">
        <v>139</v>
      </c>
      <c r="D20" s="365"/>
      <c r="E20" s="372"/>
      <c r="F20" s="372"/>
      <c r="G20" s="372"/>
      <c r="H20" s="372"/>
      <c r="I20" s="372"/>
      <c r="J20" s="372"/>
    </row>
    <row r="21" spans="1:10">
      <c r="A21" s="365" t="s">
        <v>140</v>
      </c>
      <c r="B21" s="365" t="s">
        <v>141</v>
      </c>
      <c r="C21" s="367" t="s">
        <v>142</v>
      </c>
      <c r="D21" s="365"/>
      <c r="E21" s="372"/>
      <c r="F21" s="372"/>
      <c r="G21" s="372"/>
      <c r="H21" s="372"/>
      <c r="I21" s="372"/>
      <c r="J21" s="372"/>
    </row>
    <row r="22" spans="1:10">
      <c r="A22" s="365" t="s">
        <v>143</v>
      </c>
      <c r="B22" s="365" t="s">
        <v>144</v>
      </c>
      <c r="C22" s="365" t="s">
        <v>145</v>
      </c>
      <c r="D22" s="365"/>
      <c r="E22" s="372"/>
      <c r="F22" s="372"/>
      <c r="G22" s="372"/>
      <c r="H22" s="372"/>
      <c r="I22" s="372"/>
      <c r="J22" s="372"/>
    </row>
    <row r="23" spans="1:10">
      <c r="A23" s="365" t="s">
        <v>146</v>
      </c>
      <c r="B23" s="365" t="s">
        <v>147</v>
      </c>
      <c r="C23" s="365" t="s">
        <v>145</v>
      </c>
      <c r="D23" s="365"/>
      <c r="E23" s="372"/>
      <c r="F23" s="372"/>
      <c r="G23" s="372"/>
      <c r="H23" s="372"/>
      <c r="I23" s="372"/>
      <c r="J23" s="372"/>
    </row>
    <row r="24" ht="15" customHeight="1" spans="1:10">
      <c r="A24" s="378"/>
      <c r="B24" s="365" t="s">
        <v>57</v>
      </c>
      <c r="C24" s="378"/>
      <c r="D24" s="380"/>
      <c r="E24" s="381"/>
      <c r="F24" s="378"/>
      <c r="G24" s="378"/>
      <c r="H24" s="378"/>
      <c r="I24" s="378"/>
      <c r="J24" s="378"/>
    </row>
    <row r="25" ht="15" customHeight="1" spans="1:10">
      <c r="A25" s="365" t="s">
        <v>58</v>
      </c>
      <c r="B25" s="365" t="s">
        <v>59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61</v>
      </c>
      <c r="B26" s="365" t="s">
        <v>62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63</v>
      </c>
      <c r="B27" s="365" t="s">
        <v>64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27" customHeight="1" spans="1:10">
      <c r="A28" s="365" t="s">
        <v>65</v>
      </c>
      <c r="B28" s="365" t="s">
        <v>66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67</v>
      </c>
      <c r="B29" s="365" t="s">
        <v>68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69</v>
      </c>
      <c r="B30" s="365" t="s">
        <v>70</v>
      </c>
      <c r="C30" s="365" t="s">
        <v>60</v>
      </c>
      <c r="D30" s="380"/>
      <c r="E30" s="381"/>
      <c r="F30" s="365"/>
      <c r="G30" s="365"/>
      <c r="H30" s="378"/>
      <c r="I30" s="378"/>
      <c r="J30" s="378"/>
    </row>
    <row r="31" ht="15" customHeight="1" spans="1:10">
      <c r="A31" s="365" t="s">
        <v>71</v>
      </c>
      <c r="B31" s="365" t="s">
        <v>72</v>
      </c>
      <c r="C31" s="365" t="s">
        <v>60</v>
      </c>
      <c r="D31" s="380"/>
      <c r="E31" s="381"/>
      <c r="F31" s="365"/>
      <c r="G31" s="365"/>
      <c r="H31" s="378"/>
      <c r="I31" s="378"/>
      <c r="J31" s="378"/>
    </row>
    <row r="32" ht="15" customHeight="1" spans="1:10">
      <c r="A32" s="365" t="s">
        <v>73</v>
      </c>
      <c r="B32" s="365" t="s">
        <v>74</v>
      </c>
      <c r="C32" s="365" t="s">
        <v>60</v>
      </c>
      <c r="D32" s="380"/>
      <c r="E32" s="381"/>
      <c r="F32" s="365"/>
      <c r="G32" s="365"/>
      <c r="H32" s="378"/>
      <c r="I32" s="378"/>
      <c r="J32" s="378"/>
    </row>
    <row r="33" ht="15" customHeight="1" spans="1:10">
      <c r="A33" s="365" t="s">
        <v>75</v>
      </c>
      <c r="B33" s="365" t="s">
        <v>76</v>
      </c>
      <c r="C33" s="365" t="s">
        <v>60</v>
      </c>
      <c r="D33" s="380"/>
      <c r="E33" s="381"/>
      <c r="F33" s="365"/>
      <c r="G33" s="365"/>
      <c r="H33" s="378"/>
      <c r="I33" s="378"/>
      <c r="J33" s="378"/>
    </row>
  </sheetData>
  <mergeCells count="13">
    <mergeCell ref="A1:J1"/>
    <mergeCell ref="A2:J2"/>
    <mergeCell ref="A3:J3"/>
    <mergeCell ref="D4:E4"/>
    <mergeCell ref="H4:J4"/>
    <mergeCell ref="D24:E24"/>
    <mergeCell ref="D25:E25"/>
    <mergeCell ref="D26:E26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360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154</v>
      </c>
      <c r="B6" s="365" t="s">
        <v>155</v>
      </c>
      <c r="C6" s="365"/>
      <c r="D6" s="365"/>
      <c r="E6" s="389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0.005</v>
      </c>
      <c r="E7" s="372"/>
      <c r="F7" s="372"/>
      <c r="G7" s="372"/>
      <c r="H7" s="372"/>
      <c r="I7" s="372"/>
      <c r="J7" s="372"/>
    </row>
    <row r="8" spans="1:10">
      <c r="A8" s="365" t="s">
        <v>112</v>
      </c>
      <c r="B8" s="365" t="s">
        <v>113</v>
      </c>
      <c r="C8" s="367" t="s">
        <v>46</v>
      </c>
      <c r="D8" s="365"/>
      <c r="E8" s="372"/>
      <c r="F8" s="372"/>
      <c r="G8" s="372"/>
      <c r="H8" s="372"/>
      <c r="I8" s="372"/>
      <c r="J8" s="372"/>
    </row>
    <row r="9" spans="1:10">
      <c r="A9" s="365" t="s">
        <v>156</v>
      </c>
      <c r="B9" s="365" t="s">
        <v>157</v>
      </c>
      <c r="C9" s="367" t="s">
        <v>46</v>
      </c>
      <c r="D9" s="365"/>
      <c r="E9" s="372"/>
      <c r="F9" s="372"/>
      <c r="G9" s="372"/>
      <c r="H9" s="372"/>
      <c r="I9" s="372"/>
      <c r="J9" s="372"/>
    </row>
    <row r="10" spans="1:10">
      <c r="A10" s="365" t="s">
        <v>158</v>
      </c>
      <c r="B10" s="365" t="s">
        <v>159</v>
      </c>
      <c r="C10" s="367" t="s">
        <v>46</v>
      </c>
      <c r="D10" s="365"/>
      <c r="E10" s="372"/>
      <c r="F10" s="372"/>
      <c r="G10" s="372"/>
      <c r="H10" s="372"/>
      <c r="I10" s="372"/>
      <c r="J10" s="372"/>
    </row>
    <row r="11" spans="1:10">
      <c r="A11" s="365" t="s">
        <v>118</v>
      </c>
      <c r="B11" s="365" t="s">
        <v>119</v>
      </c>
      <c r="C11" s="367" t="s">
        <v>46</v>
      </c>
      <c r="D11" s="365">
        <v>1.35</v>
      </c>
      <c r="E11" s="372"/>
      <c r="F11" s="372"/>
      <c r="G11" s="372"/>
      <c r="H11" s="372"/>
      <c r="I11" s="372"/>
      <c r="J11" s="372"/>
    </row>
    <row r="12" spans="1:10">
      <c r="A12" s="365" t="s">
        <v>120</v>
      </c>
      <c r="B12" s="365" t="s">
        <v>160</v>
      </c>
      <c r="C12" s="367" t="s">
        <v>46</v>
      </c>
      <c r="D12" s="365"/>
      <c r="E12" s="372"/>
      <c r="F12" s="372"/>
      <c r="G12" s="372"/>
      <c r="H12" s="372"/>
      <c r="I12" s="372"/>
      <c r="J12" s="372"/>
    </row>
    <row r="13" spans="1:10">
      <c r="A13" s="365" t="s">
        <v>122</v>
      </c>
      <c r="B13" s="365" t="s">
        <v>123</v>
      </c>
      <c r="C13" s="367" t="s">
        <v>46</v>
      </c>
      <c r="D13" s="365">
        <v>0.45</v>
      </c>
      <c r="E13" s="372"/>
      <c r="F13" s="372"/>
      <c r="G13" s="372"/>
      <c r="H13" s="372"/>
      <c r="I13" s="372"/>
      <c r="J13" s="372"/>
    </row>
    <row r="14" spans="1:10">
      <c r="A14" s="365" t="s">
        <v>124</v>
      </c>
      <c r="B14" s="365" t="s">
        <v>125</v>
      </c>
      <c r="C14" s="367" t="s">
        <v>46</v>
      </c>
      <c r="D14" s="365"/>
      <c r="E14" s="372"/>
      <c r="F14" s="372"/>
      <c r="G14" s="372"/>
      <c r="H14" s="372"/>
      <c r="I14" s="372"/>
      <c r="J14" s="372"/>
    </row>
    <row r="15" spans="1:10">
      <c r="A15" s="365" t="s">
        <v>126</v>
      </c>
      <c r="B15" s="365" t="s">
        <v>127</v>
      </c>
      <c r="C15" s="367" t="s">
        <v>46</v>
      </c>
      <c r="D15" s="365"/>
      <c r="E15" s="372"/>
      <c r="F15" s="372"/>
      <c r="G15" s="372"/>
      <c r="H15" s="372"/>
      <c r="I15" s="372"/>
      <c r="J15" s="372"/>
    </row>
    <row r="16" spans="1:10">
      <c r="A16" s="365" t="s">
        <v>161</v>
      </c>
      <c r="B16" s="365" t="s">
        <v>162</v>
      </c>
      <c r="C16" s="367" t="s">
        <v>46</v>
      </c>
      <c r="D16" s="365">
        <v>2.4</v>
      </c>
      <c r="E16" s="372"/>
      <c r="F16" s="372"/>
      <c r="G16" s="372"/>
      <c r="H16" s="372"/>
      <c r="I16" s="372"/>
      <c r="J16" s="372"/>
    </row>
    <row r="17" spans="1:10">
      <c r="A17" s="365" t="s">
        <v>163</v>
      </c>
      <c r="B17" s="365" t="s">
        <v>131</v>
      </c>
      <c r="C17" s="367" t="s">
        <v>46</v>
      </c>
      <c r="D17" s="365"/>
      <c r="E17" s="372"/>
      <c r="F17" s="372"/>
      <c r="G17" s="372"/>
      <c r="H17" s="372"/>
      <c r="I17" s="372"/>
      <c r="J17" s="372"/>
    </row>
    <row r="18" spans="1:10">
      <c r="A18" s="365" t="s">
        <v>164</v>
      </c>
      <c r="B18" s="365" t="s">
        <v>165</v>
      </c>
      <c r="C18" s="395" t="s">
        <v>166</v>
      </c>
      <c r="D18" s="365"/>
      <c r="E18" s="372"/>
      <c r="F18" s="372"/>
      <c r="G18" s="372"/>
      <c r="H18" s="372"/>
      <c r="I18" s="372"/>
      <c r="J18" s="372"/>
    </row>
    <row r="19" spans="1:10">
      <c r="A19" s="365" t="s">
        <v>167</v>
      </c>
      <c r="B19" s="365" t="s">
        <v>168</v>
      </c>
      <c r="C19" s="395" t="s">
        <v>166</v>
      </c>
      <c r="D19" s="365"/>
      <c r="E19" s="372"/>
      <c r="F19" s="372"/>
      <c r="G19" s="372"/>
      <c r="H19" s="372"/>
      <c r="I19" s="372"/>
      <c r="J19" s="372"/>
    </row>
    <row r="20" spans="1:10">
      <c r="A20" s="365" t="s">
        <v>134</v>
      </c>
      <c r="B20" s="365" t="s">
        <v>135</v>
      </c>
      <c r="C20" s="365" t="s">
        <v>136</v>
      </c>
      <c r="D20" s="365">
        <v>0.75</v>
      </c>
      <c r="E20" s="372"/>
      <c r="F20" s="372"/>
      <c r="G20" s="372"/>
      <c r="H20" s="372"/>
      <c r="I20" s="372"/>
      <c r="J20" s="372"/>
    </row>
    <row r="21" spans="1:10">
      <c r="A21" s="365" t="s">
        <v>137</v>
      </c>
      <c r="B21" s="365" t="s">
        <v>169</v>
      </c>
      <c r="C21" s="365" t="s">
        <v>136</v>
      </c>
      <c r="D21" s="365"/>
      <c r="E21" s="372"/>
      <c r="F21" s="372"/>
      <c r="G21" s="372"/>
      <c r="H21" s="372"/>
      <c r="I21" s="372"/>
      <c r="J21" s="372"/>
    </row>
    <row r="22" spans="1:10">
      <c r="A22" s="365" t="s">
        <v>140</v>
      </c>
      <c r="B22" s="365" t="s">
        <v>141</v>
      </c>
      <c r="C22" s="365" t="s">
        <v>170</v>
      </c>
      <c r="D22" s="365"/>
      <c r="E22" s="372"/>
      <c r="F22" s="372"/>
      <c r="G22" s="372"/>
      <c r="H22" s="372"/>
      <c r="I22" s="372"/>
      <c r="J22" s="372"/>
    </row>
    <row r="23" spans="1:10">
      <c r="A23" s="365" t="s">
        <v>143</v>
      </c>
      <c r="B23" s="365" t="s">
        <v>144</v>
      </c>
      <c r="C23" s="365" t="s">
        <v>145</v>
      </c>
      <c r="D23" s="365"/>
      <c r="E23" s="372"/>
      <c r="F23" s="372"/>
      <c r="G23" s="372"/>
      <c r="H23" s="372"/>
      <c r="I23" s="372"/>
      <c r="J23" s="372"/>
    </row>
    <row r="24" spans="1:10">
      <c r="A24" s="365" t="s">
        <v>146</v>
      </c>
      <c r="B24" s="365" t="s">
        <v>144</v>
      </c>
      <c r="C24" s="365" t="s">
        <v>145</v>
      </c>
      <c r="D24" s="365"/>
      <c r="E24" s="372"/>
      <c r="F24" s="372"/>
      <c r="G24" s="372"/>
      <c r="H24" s="372"/>
      <c r="I24" s="372"/>
      <c r="J24" s="372"/>
    </row>
    <row r="25" ht="15" customHeight="1" spans="1:10">
      <c r="A25" s="378"/>
      <c r="B25" s="365" t="s">
        <v>57</v>
      </c>
      <c r="C25" s="378"/>
      <c r="D25" s="380"/>
      <c r="E25" s="381"/>
      <c r="F25" s="378"/>
      <c r="G25" s="378"/>
      <c r="H25" s="378"/>
      <c r="I25" s="378"/>
      <c r="J25" s="378"/>
    </row>
    <row r="26" ht="15" customHeight="1" spans="1:10">
      <c r="A26" s="365" t="s">
        <v>58</v>
      </c>
      <c r="B26" s="365" t="s">
        <v>59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61</v>
      </c>
      <c r="B27" s="365" t="s">
        <v>62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63</v>
      </c>
      <c r="B28" s="365" t="s">
        <v>64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65</v>
      </c>
      <c r="B29" s="365" t="s">
        <v>66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67</v>
      </c>
      <c r="B30" s="365" t="s">
        <v>68</v>
      </c>
      <c r="C30" s="365" t="s">
        <v>60</v>
      </c>
      <c r="D30" s="380"/>
      <c r="E30" s="381"/>
      <c r="F30" s="365"/>
      <c r="G30" s="365"/>
      <c r="H30" s="378"/>
      <c r="I30" s="378"/>
      <c r="J30" s="378"/>
    </row>
    <row r="31" ht="15" customHeight="1" spans="1:10">
      <c r="A31" s="365" t="s">
        <v>69</v>
      </c>
      <c r="B31" s="365" t="s">
        <v>70</v>
      </c>
      <c r="C31" s="365" t="s">
        <v>60</v>
      </c>
      <c r="D31" s="380"/>
      <c r="E31" s="381"/>
      <c r="F31" s="365"/>
      <c r="G31" s="365"/>
      <c r="H31" s="378"/>
      <c r="I31" s="378"/>
      <c r="J31" s="378"/>
    </row>
    <row r="32" ht="15" customHeight="1" spans="1:10">
      <c r="A32" s="365" t="s">
        <v>71</v>
      </c>
      <c r="B32" s="365" t="s">
        <v>72</v>
      </c>
      <c r="C32" s="365" t="s">
        <v>60</v>
      </c>
      <c r="D32" s="380"/>
      <c r="E32" s="381"/>
      <c r="F32" s="365"/>
      <c r="G32" s="365"/>
      <c r="H32" s="378"/>
      <c r="I32" s="378"/>
      <c r="J32" s="378"/>
    </row>
    <row r="33" ht="15" customHeight="1" spans="1:10">
      <c r="A33" s="365" t="s">
        <v>73</v>
      </c>
      <c r="B33" s="365" t="s">
        <v>74</v>
      </c>
      <c r="C33" s="365" t="s">
        <v>60</v>
      </c>
      <c r="D33" s="380"/>
      <c r="E33" s="381"/>
      <c r="F33" s="365"/>
      <c r="G33" s="365"/>
      <c r="H33" s="378"/>
      <c r="I33" s="378"/>
      <c r="J33" s="378"/>
    </row>
    <row r="34" ht="15" customHeight="1" spans="1:10">
      <c r="A34" s="365" t="s">
        <v>75</v>
      </c>
      <c r="B34" s="365" t="s">
        <v>76</v>
      </c>
      <c r="C34" s="365" t="s">
        <v>60</v>
      </c>
      <c r="D34" s="380"/>
      <c r="E34" s="381"/>
      <c r="F34" s="365"/>
      <c r="G34" s="365"/>
      <c r="H34" s="378"/>
      <c r="I34" s="378"/>
      <c r="J34" s="378"/>
    </row>
  </sheetData>
  <mergeCells count="13">
    <mergeCell ref="A1:J1"/>
    <mergeCell ref="A2:J2"/>
    <mergeCell ref="A3:J3"/>
    <mergeCell ref="D4:E4"/>
    <mergeCell ref="H4:J4"/>
    <mergeCell ref="D25:E25"/>
    <mergeCell ref="D26:E26"/>
    <mergeCell ref="D27:E27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360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171</v>
      </c>
      <c r="B6" s="365" t="s">
        <v>172</v>
      </c>
      <c r="C6" s="365"/>
      <c r="D6" s="365"/>
      <c r="E6" s="389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0.007</v>
      </c>
      <c r="E7" s="372"/>
      <c r="F7" s="372"/>
      <c r="G7" s="372"/>
      <c r="H7" s="372"/>
      <c r="I7" s="372"/>
      <c r="J7" s="372"/>
    </row>
    <row r="8" spans="1:10">
      <c r="A8" s="365" t="s">
        <v>112</v>
      </c>
      <c r="B8" s="365" t="s">
        <v>113</v>
      </c>
      <c r="C8" s="367" t="s">
        <v>46</v>
      </c>
      <c r="D8" s="365"/>
      <c r="E8" s="372"/>
      <c r="F8" s="372"/>
      <c r="G8" s="372"/>
      <c r="H8" s="372"/>
      <c r="I8" s="372"/>
      <c r="J8" s="372"/>
    </row>
    <row r="9" spans="1:10">
      <c r="A9" s="365" t="s">
        <v>156</v>
      </c>
      <c r="B9" s="365" t="s">
        <v>157</v>
      </c>
      <c r="C9" s="367" t="s">
        <v>46</v>
      </c>
      <c r="D9" s="365"/>
      <c r="E9" s="372"/>
      <c r="F9" s="372"/>
      <c r="G9" s="372"/>
      <c r="H9" s="372"/>
      <c r="I9" s="372"/>
      <c r="J9" s="372"/>
    </row>
    <row r="10" spans="1:10">
      <c r="A10" s="365" t="s">
        <v>158</v>
      </c>
      <c r="B10" s="365" t="s">
        <v>159</v>
      </c>
      <c r="C10" s="367" t="s">
        <v>46</v>
      </c>
      <c r="D10" s="365"/>
      <c r="E10" s="372"/>
      <c r="F10" s="372"/>
      <c r="G10" s="372"/>
      <c r="H10" s="372"/>
      <c r="I10" s="372"/>
      <c r="J10" s="372"/>
    </row>
    <row r="11" spans="1:10">
      <c r="A11" s="365" t="s">
        <v>118</v>
      </c>
      <c r="B11" s="365" t="s">
        <v>119</v>
      </c>
      <c r="C11" s="367" t="s">
        <v>46</v>
      </c>
      <c r="D11" s="365">
        <v>1.575</v>
      </c>
      <c r="E11" s="372"/>
      <c r="F11" s="372"/>
      <c r="G11" s="372"/>
      <c r="H11" s="372"/>
      <c r="I11" s="372"/>
      <c r="J11" s="372"/>
    </row>
    <row r="12" spans="1:10">
      <c r="A12" s="365" t="s">
        <v>120</v>
      </c>
      <c r="B12" s="365" t="s">
        <v>160</v>
      </c>
      <c r="C12" s="367" t="s">
        <v>46</v>
      </c>
      <c r="D12" s="365"/>
      <c r="E12" s="372"/>
      <c r="F12" s="372"/>
      <c r="G12" s="372"/>
      <c r="H12" s="372"/>
      <c r="I12" s="372"/>
      <c r="J12" s="372"/>
    </row>
    <row r="13" spans="1:10">
      <c r="A13" s="365" t="s">
        <v>122</v>
      </c>
      <c r="B13" s="365" t="s">
        <v>123</v>
      </c>
      <c r="C13" s="367" t="s">
        <v>46</v>
      </c>
      <c r="D13" s="365">
        <v>0.525</v>
      </c>
      <c r="E13" s="372"/>
      <c r="F13" s="372"/>
      <c r="G13" s="372"/>
      <c r="H13" s="372"/>
      <c r="I13" s="372"/>
      <c r="J13" s="372"/>
    </row>
    <row r="14" spans="1:10">
      <c r="A14" s="365" t="s">
        <v>124</v>
      </c>
      <c r="B14" s="365" t="s">
        <v>125</v>
      </c>
      <c r="C14" s="367" t="s">
        <v>46</v>
      </c>
      <c r="D14" s="365"/>
      <c r="E14" s="372"/>
      <c r="F14" s="372"/>
      <c r="G14" s="372"/>
      <c r="H14" s="372"/>
      <c r="I14" s="372"/>
      <c r="J14" s="372"/>
    </row>
    <row r="15" spans="1:10">
      <c r="A15" s="365" t="s">
        <v>126</v>
      </c>
      <c r="B15" s="365" t="s">
        <v>127</v>
      </c>
      <c r="C15" s="367" t="s">
        <v>46</v>
      </c>
      <c r="D15" s="365"/>
      <c r="E15" s="372"/>
      <c r="F15" s="372"/>
      <c r="G15" s="372"/>
      <c r="H15" s="372"/>
      <c r="I15" s="372"/>
      <c r="J15" s="372"/>
    </row>
    <row r="16" spans="1:10">
      <c r="A16" s="365" t="s">
        <v>161</v>
      </c>
      <c r="B16" s="365" t="s">
        <v>162</v>
      </c>
      <c r="C16" s="367" t="s">
        <v>46</v>
      </c>
      <c r="D16" s="365">
        <v>2.8</v>
      </c>
      <c r="E16" s="372"/>
      <c r="F16" s="372"/>
      <c r="G16" s="372"/>
      <c r="H16" s="372"/>
      <c r="I16" s="372"/>
      <c r="J16" s="372"/>
    </row>
    <row r="17" spans="1:10">
      <c r="A17" s="365" t="s">
        <v>163</v>
      </c>
      <c r="B17" s="365" t="s">
        <v>131</v>
      </c>
      <c r="C17" s="367" t="s">
        <v>46</v>
      </c>
      <c r="D17" s="365"/>
      <c r="E17" s="372"/>
      <c r="F17" s="372"/>
      <c r="G17" s="372"/>
      <c r="H17" s="372"/>
      <c r="I17" s="372"/>
      <c r="J17" s="372"/>
    </row>
    <row r="18" spans="1:10">
      <c r="A18" s="365" t="s">
        <v>164</v>
      </c>
      <c r="B18" s="365" t="s">
        <v>165</v>
      </c>
      <c r="C18" s="395" t="s">
        <v>166</v>
      </c>
      <c r="D18" s="365"/>
      <c r="E18" s="372"/>
      <c r="F18" s="372"/>
      <c r="G18" s="372"/>
      <c r="H18" s="372"/>
      <c r="I18" s="372"/>
      <c r="J18" s="372"/>
    </row>
    <row r="19" spans="1:10">
      <c r="A19" s="365" t="s">
        <v>167</v>
      </c>
      <c r="B19" s="365" t="s">
        <v>168</v>
      </c>
      <c r="C19" s="395" t="s">
        <v>166</v>
      </c>
      <c r="D19" s="365"/>
      <c r="E19" s="372"/>
      <c r="F19" s="372"/>
      <c r="G19" s="372"/>
      <c r="H19" s="372"/>
      <c r="I19" s="372"/>
      <c r="J19" s="372"/>
    </row>
    <row r="20" spans="1:10">
      <c r="A20" s="365" t="s">
        <v>134</v>
      </c>
      <c r="B20" s="365" t="s">
        <v>135</v>
      </c>
      <c r="C20" s="365" t="s">
        <v>136</v>
      </c>
      <c r="D20" s="365">
        <v>0.75</v>
      </c>
      <c r="E20" s="372"/>
      <c r="F20" s="372"/>
      <c r="G20" s="372"/>
      <c r="H20" s="372"/>
      <c r="I20" s="372"/>
      <c r="J20" s="372"/>
    </row>
    <row r="21" spans="1:10">
      <c r="A21" s="365" t="s">
        <v>137</v>
      </c>
      <c r="B21" s="365" t="s">
        <v>169</v>
      </c>
      <c r="C21" s="365" t="s">
        <v>136</v>
      </c>
      <c r="D21" s="365"/>
      <c r="E21" s="372"/>
      <c r="F21" s="372"/>
      <c r="G21" s="372"/>
      <c r="H21" s="372"/>
      <c r="I21" s="372"/>
      <c r="J21" s="372"/>
    </row>
    <row r="22" spans="1:10">
      <c r="A22" s="365" t="s">
        <v>140</v>
      </c>
      <c r="B22" s="365" t="s">
        <v>141</v>
      </c>
      <c r="C22" s="365" t="s">
        <v>170</v>
      </c>
      <c r="D22" s="365"/>
      <c r="E22" s="372"/>
      <c r="F22" s="372"/>
      <c r="G22" s="372"/>
      <c r="H22" s="372"/>
      <c r="I22" s="372"/>
      <c r="J22" s="372"/>
    </row>
    <row r="23" spans="1:10">
      <c r="A23" s="365" t="s">
        <v>143</v>
      </c>
      <c r="B23" s="365" t="s">
        <v>144</v>
      </c>
      <c r="C23" s="365" t="s">
        <v>145</v>
      </c>
      <c r="D23" s="365"/>
      <c r="E23" s="372"/>
      <c r="F23" s="372"/>
      <c r="G23" s="372"/>
      <c r="H23" s="372"/>
      <c r="I23" s="372"/>
      <c r="J23" s="372"/>
    </row>
    <row r="24" spans="1:10">
      <c r="A24" s="365" t="s">
        <v>146</v>
      </c>
      <c r="B24" s="365" t="s">
        <v>144</v>
      </c>
      <c r="C24" s="365" t="s">
        <v>145</v>
      </c>
      <c r="D24" s="365"/>
      <c r="E24" s="372"/>
      <c r="F24" s="372"/>
      <c r="G24" s="372"/>
      <c r="H24" s="372"/>
      <c r="I24" s="372"/>
      <c r="J24" s="372"/>
    </row>
    <row r="25" ht="15" customHeight="1" spans="1:10">
      <c r="A25" s="378"/>
      <c r="B25" s="365" t="s">
        <v>57</v>
      </c>
      <c r="C25" s="378"/>
      <c r="D25" s="380"/>
      <c r="E25" s="381"/>
      <c r="F25" s="378"/>
      <c r="G25" s="378"/>
      <c r="H25" s="378"/>
      <c r="I25" s="378"/>
      <c r="J25" s="378"/>
    </row>
    <row r="26" ht="15" customHeight="1" spans="1:10">
      <c r="A26" s="365" t="s">
        <v>58</v>
      </c>
      <c r="B26" s="365" t="s">
        <v>59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61</v>
      </c>
      <c r="B27" s="365" t="s">
        <v>62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63</v>
      </c>
      <c r="B28" s="365" t="s">
        <v>64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65</v>
      </c>
      <c r="B29" s="365" t="s">
        <v>66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67</v>
      </c>
      <c r="B30" s="365" t="s">
        <v>68</v>
      </c>
      <c r="C30" s="365" t="s">
        <v>60</v>
      </c>
      <c r="D30" s="380"/>
      <c r="E30" s="381"/>
      <c r="F30" s="365"/>
      <c r="G30" s="365"/>
      <c r="H30" s="378"/>
      <c r="I30" s="378"/>
      <c r="J30" s="378"/>
    </row>
    <row r="31" ht="15" customHeight="1" spans="1:10">
      <c r="A31" s="365" t="s">
        <v>69</v>
      </c>
      <c r="B31" s="365" t="s">
        <v>70</v>
      </c>
      <c r="C31" s="365" t="s">
        <v>60</v>
      </c>
      <c r="D31" s="380"/>
      <c r="E31" s="381"/>
      <c r="F31" s="365"/>
      <c r="G31" s="365"/>
      <c r="H31" s="378"/>
      <c r="I31" s="378"/>
      <c r="J31" s="378"/>
    </row>
    <row r="32" ht="15" customHeight="1" spans="1:10">
      <c r="A32" s="365" t="s">
        <v>71</v>
      </c>
      <c r="B32" s="365" t="s">
        <v>72</v>
      </c>
      <c r="C32" s="365" t="s">
        <v>60</v>
      </c>
      <c r="D32" s="380"/>
      <c r="E32" s="381"/>
      <c r="F32" s="365"/>
      <c r="G32" s="365"/>
      <c r="H32" s="378"/>
      <c r="I32" s="378"/>
      <c r="J32" s="378"/>
    </row>
    <row r="33" ht="15" customHeight="1" spans="1:10">
      <c r="A33" s="365" t="s">
        <v>73</v>
      </c>
      <c r="B33" s="365" t="s">
        <v>74</v>
      </c>
      <c r="C33" s="365" t="s">
        <v>60</v>
      </c>
      <c r="D33" s="380"/>
      <c r="E33" s="381"/>
      <c r="F33" s="365"/>
      <c r="G33" s="365"/>
      <c r="H33" s="378"/>
      <c r="I33" s="378"/>
      <c r="J33" s="378"/>
    </row>
    <row r="34" ht="15" customHeight="1" spans="1:10">
      <c r="A34" s="365" t="s">
        <v>75</v>
      </c>
      <c r="B34" s="365" t="s">
        <v>76</v>
      </c>
      <c r="C34" s="365" t="s">
        <v>60</v>
      </c>
      <c r="D34" s="380"/>
      <c r="E34" s="381"/>
      <c r="F34" s="365"/>
      <c r="G34" s="365"/>
      <c r="H34" s="378"/>
      <c r="I34" s="378"/>
      <c r="J34" s="378"/>
    </row>
  </sheetData>
  <mergeCells count="13">
    <mergeCell ref="A1:J1"/>
    <mergeCell ref="A2:J2"/>
    <mergeCell ref="A3:J3"/>
    <mergeCell ref="D4:E4"/>
    <mergeCell ref="H4:J4"/>
    <mergeCell ref="D25:E25"/>
    <mergeCell ref="D26:E26"/>
    <mergeCell ref="D27:E27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A3" sqref="A3:F3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42</v>
      </c>
      <c r="B7" s="365" t="s">
        <v>43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45</v>
      </c>
      <c r="C8" s="367" t="s">
        <v>46</v>
      </c>
      <c r="D8" s="365">
        <v>0.01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47</v>
      </c>
      <c r="C9" s="367" t="s">
        <v>46</v>
      </c>
      <c r="D9" s="365">
        <v>0.01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48</v>
      </c>
      <c r="C10" s="367" t="s">
        <v>46</v>
      </c>
      <c r="D10" s="365">
        <v>1.2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49</v>
      </c>
      <c r="C11" s="367" t="s">
        <v>46</v>
      </c>
      <c r="D11" s="365">
        <v>1.2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1.2</v>
      </c>
      <c r="E12" s="365"/>
      <c r="F12" s="372"/>
      <c r="G12" s="372"/>
      <c r="H12" s="372"/>
      <c r="I12" s="372"/>
      <c r="J12" s="372"/>
    </row>
    <row r="13" spans="1:10">
      <c r="A13" s="365"/>
      <c r="B13" s="375" t="s">
        <v>51</v>
      </c>
      <c r="C13" s="367" t="s">
        <v>46</v>
      </c>
      <c r="D13" s="365">
        <v>1.2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50</v>
      </c>
      <c r="C14" s="367" t="s">
        <v>46</v>
      </c>
      <c r="D14" s="365">
        <v>1.2</v>
      </c>
      <c r="E14" s="365"/>
      <c r="F14" s="372"/>
      <c r="G14" s="372"/>
      <c r="H14" s="372"/>
      <c r="I14" s="372"/>
      <c r="J14" s="372"/>
    </row>
    <row r="15" ht="22.5" spans="1:10">
      <c r="A15" s="365"/>
      <c r="B15" s="375" t="s">
        <v>52</v>
      </c>
      <c r="C15" s="367" t="s">
        <v>46</v>
      </c>
      <c r="D15" s="365">
        <v>0.6</v>
      </c>
      <c r="E15" s="365"/>
      <c r="F15" s="372"/>
      <c r="G15" s="372"/>
      <c r="H15" s="372"/>
      <c r="I15" s="372"/>
      <c r="J15" s="372"/>
    </row>
    <row r="16" ht="22.5" spans="1:10">
      <c r="A16" s="365"/>
      <c r="B16" s="375" t="s">
        <v>53</v>
      </c>
      <c r="C16" s="387" t="s">
        <v>54</v>
      </c>
      <c r="D16" s="365"/>
      <c r="E16" s="365"/>
      <c r="F16" s="372"/>
      <c r="G16" s="372"/>
      <c r="H16" s="372"/>
      <c r="I16" s="372"/>
      <c r="J16" s="372"/>
    </row>
    <row r="17" spans="1:10">
      <c r="A17" s="365"/>
      <c r="B17" s="375" t="s">
        <v>55</v>
      </c>
      <c r="C17" s="367" t="s">
        <v>56</v>
      </c>
      <c r="D17" s="365"/>
      <c r="E17" s="365"/>
      <c r="F17" s="372"/>
      <c r="G17" s="372"/>
      <c r="H17" s="372"/>
      <c r="I17" s="372"/>
      <c r="J17" s="372"/>
    </row>
    <row r="18" ht="15" customHeight="1" spans="1:10">
      <c r="A18" s="378"/>
      <c r="B18" s="365" t="s">
        <v>57</v>
      </c>
      <c r="C18" s="365"/>
      <c r="D18" s="393"/>
      <c r="E18" s="394"/>
      <c r="F18" s="378"/>
      <c r="G18" s="378"/>
      <c r="H18" s="378"/>
      <c r="I18" s="378"/>
      <c r="J18" s="378"/>
    </row>
    <row r="19" ht="15" customHeight="1" spans="1:10">
      <c r="A19" s="365" t="s">
        <v>58</v>
      </c>
      <c r="B19" s="365" t="s">
        <v>59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61</v>
      </c>
      <c r="B20" s="365" t="s">
        <v>62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63</v>
      </c>
      <c r="B21" s="365" t="s">
        <v>64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65</v>
      </c>
      <c r="B22" s="365" t="s">
        <v>66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67</v>
      </c>
      <c r="B23" s="365" t="s">
        <v>68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69</v>
      </c>
      <c r="B24" s="365" t="s">
        <v>70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71</v>
      </c>
      <c r="B25" s="365" t="s">
        <v>72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73</v>
      </c>
      <c r="B26" s="365" t="s">
        <v>74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75</v>
      </c>
      <c r="B27" s="365" t="s">
        <v>76</v>
      </c>
      <c r="C27" s="365" t="s">
        <v>60</v>
      </c>
      <c r="D27" s="380"/>
      <c r="E27" s="381"/>
      <c r="F27" s="365"/>
      <c r="G27" s="365"/>
      <c r="H27" s="378"/>
      <c r="I27" s="378"/>
      <c r="J27" s="378"/>
    </row>
  </sheetData>
  <mergeCells count="13">
    <mergeCell ref="A1:B1"/>
    <mergeCell ref="A2:J2"/>
    <mergeCell ref="A3:F3"/>
    <mergeCell ref="D4:E4"/>
    <mergeCell ref="H4:J4"/>
    <mergeCell ref="D18:E18"/>
    <mergeCell ref="D19:E19"/>
    <mergeCell ref="D20:E20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opLeftCell="A3"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360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173</v>
      </c>
      <c r="B6" s="365" t="s">
        <v>174</v>
      </c>
      <c r="C6" s="365"/>
      <c r="D6" s="365"/>
      <c r="E6" s="389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0.009</v>
      </c>
      <c r="E7" s="372"/>
      <c r="F7" s="372"/>
      <c r="G7" s="372"/>
      <c r="H7" s="372"/>
      <c r="I7" s="372"/>
      <c r="J7" s="372"/>
    </row>
    <row r="8" spans="1:10">
      <c r="A8" s="365" t="s">
        <v>112</v>
      </c>
      <c r="B8" s="365" t="s">
        <v>113</v>
      </c>
      <c r="C8" s="367" t="s">
        <v>46</v>
      </c>
      <c r="D8" s="365"/>
      <c r="E8" s="372"/>
      <c r="F8" s="372"/>
      <c r="G8" s="372"/>
      <c r="H8" s="372"/>
      <c r="I8" s="372"/>
      <c r="J8" s="372"/>
    </row>
    <row r="9" spans="1:10">
      <c r="A9" s="365" t="s">
        <v>156</v>
      </c>
      <c r="B9" s="365" t="s">
        <v>157</v>
      </c>
      <c r="C9" s="367" t="s">
        <v>46</v>
      </c>
      <c r="D9" s="365"/>
      <c r="E9" s="372"/>
      <c r="F9" s="372"/>
      <c r="G9" s="372"/>
      <c r="H9" s="372"/>
      <c r="I9" s="372"/>
      <c r="J9" s="372"/>
    </row>
    <row r="10" spans="1:10">
      <c r="A10" s="365" t="s">
        <v>158</v>
      </c>
      <c r="B10" s="365" t="s">
        <v>159</v>
      </c>
      <c r="C10" s="367" t="s">
        <v>46</v>
      </c>
      <c r="D10" s="365"/>
      <c r="E10" s="372"/>
      <c r="F10" s="372"/>
      <c r="G10" s="372"/>
      <c r="H10" s="372"/>
      <c r="I10" s="372"/>
      <c r="J10" s="372"/>
    </row>
    <row r="11" spans="1:10">
      <c r="A11" s="365" t="s">
        <v>118</v>
      </c>
      <c r="B11" s="365" t="s">
        <v>119</v>
      </c>
      <c r="C11" s="367" t="s">
        <v>46</v>
      </c>
      <c r="D11" s="365">
        <v>1.125</v>
      </c>
      <c r="E11" s="372"/>
      <c r="F11" s="372"/>
      <c r="G11" s="372"/>
      <c r="H11" s="372"/>
      <c r="I11" s="372"/>
      <c r="J11" s="372"/>
    </row>
    <row r="12" spans="1:10">
      <c r="A12" s="365" t="s">
        <v>120</v>
      </c>
      <c r="B12" s="365" t="s">
        <v>160</v>
      </c>
      <c r="C12" s="367" t="s">
        <v>46</v>
      </c>
      <c r="D12" s="365"/>
      <c r="E12" s="372"/>
      <c r="F12" s="372"/>
      <c r="G12" s="372"/>
      <c r="H12" s="372"/>
      <c r="I12" s="372"/>
      <c r="J12" s="372"/>
    </row>
    <row r="13" spans="1:10">
      <c r="A13" s="365" t="s">
        <v>122</v>
      </c>
      <c r="B13" s="365" t="s">
        <v>123</v>
      </c>
      <c r="C13" s="367" t="s">
        <v>46</v>
      </c>
      <c r="D13" s="365">
        <v>0.675</v>
      </c>
      <c r="E13" s="372"/>
      <c r="F13" s="372"/>
      <c r="G13" s="372"/>
      <c r="H13" s="372"/>
      <c r="I13" s="372"/>
      <c r="J13" s="372"/>
    </row>
    <row r="14" spans="1:10">
      <c r="A14" s="365" t="s">
        <v>124</v>
      </c>
      <c r="B14" s="365" t="s">
        <v>125</v>
      </c>
      <c r="C14" s="367" t="s">
        <v>46</v>
      </c>
      <c r="D14" s="365"/>
      <c r="E14" s="372"/>
      <c r="F14" s="372"/>
      <c r="G14" s="372"/>
      <c r="H14" s="372"/>
      <c r="I14" s="372"/>
      <c r="J14" s="372"/>
    </row>
    <row r="15" spans="1:10">
      <c r="A15" s="365" t="s">
        <v>126</v>
      </c>
      <c r="B15" s="365" t="s">
        <v>127</v>
      </c>
      <c r="C15" s="367" t="s">
        <v>46</v>
      </c>
      <c r="D15" s="365"/>
      <c r="E15" s="372"/>
      <c r="F15" s="372"/>
      <c r="G15" s="372"/>
      <c r="H15" s="372"/>
      <c r="I15" s="372"/>
      <c r="J15" s="372"/>
    </row>
    <row r="16" spans="1:10">
      <c r="A16" s="365" t="s">
        <v>161</v>
      </c>
      <c r="B16" s="365" t="s">
        <v>162</v>
      </c>
      <c r="C16" s="367" t="s">
        <v>46</v>
      </c>
      <c r="D16" s="365">
        <v>3.6</v>
      </c>
      <c r="E16" s="372"/>
      <c r="F16" s="372"/>
      <c r="G16" s="372"/>
      <c r="H16" s="372"/>
      <c r="I16" s="372"/>
      <c r="J16" s="372"/>
    </row>
    <row r="17" spans="1:10">
      <c r="A17" s="365" t="s">
        <v>163</v>
      </c>
      <c r="B17" s="365" t="s">
        <v>131</v>
      </c>
      <c r="C17" s="367" t="s">
        <v>46</v>
      </c>
      <c r="D17" s="365"/>
      <c r="E17" s="372"/>
      <c r="F17" s="372"/>
      <c r="G17" s="372"/>
      <c r="H17" s="372"/>
      <c r="I17" s="372"/>
      <c r="J17" s="372"/>
    </row>
    <row r="18" spans="1:10">
      <c r="A18" s="365" t="s">
        <v>164</v>
      </c>
      <c r="B18" s="365" t="s">
        <v>165</v>
      </c>
      <c r="C18" s="395" t="s">
        <v>166</v>
      </c>
      <c r="D18" s="365"/>
      <c r="E18" s="372"/>
      <c r="F18" s="372"/>
      <c r="G18" s="372"/>
      <c r="H18" s="372"/>
      <c r="I18" s="372"/>
      <c r="J18" s="372"/>
    </row>
    <row r="19" spans="1:10">
      <c r="A19" s="365" t="s">
        <v>167</v>
      </c>
      <c r="B19" s="365" t="s">
        <v>168</v>
      </c>
      <c r="C19" s="395" t="s">
        <v>166</v>
      </c>
      <c r="D19" s="365"/>
      <c r="E19" s="372"/>
      <c r="F19" s="372"/>
      <c r="G19" s="372"/>
      <c r="H19" s="372"/>
      <c r="I19" s="372"/>
      <c r="J19" s="372"/>
    </row>
    <row r="20" spans="1:10">
      <c r="A20" s="365" t="s">
        <v>134</v>
      </c>
      <c r="B20" s="365" t="s">
        <v>135</v>
      </c>
      <c r="C20" s="365" t="s">
        <v>136</v>
      </c>
      <c r="D20" s="365">
        <v>0.75</v>
      </c>
      <c r="E20" s="372"/>
      <c r="F20" s="372"/>
      <c r="G20" s="372"/>
      <c r="H20" s="372"/>
      <c r="I20" s="372"/>
      <c r="J20" s="372"/>
    </row>
    <row r="21" spans="1:10">
      <c r="A21" s="365" t="s">
        <v>137</v>
      </c>
      <c r="B21" s="365" t="s">
        <v>169</v>
      </c>
      <c r="C21" s="365" t="s">
        <v>136</v>
      </c>
      <c r="D21" s="365"/>
      <c r="E21" s="372"/>
      <c r="F21" s="372"/>
      <c r="G21" s="372"/>
      <c r="H21" s="372"/>
      <c r="I21" s="372"/>
      <c r="J21" s="372"/>
    </row>
    <row r="22" spans="1:10">
      <c r="A22" s="365" t="s">
        <v>140</v>
      </c>
      <c r="B22" s="365" t="s">
        <v>141</v>
      </c>
      <c r="C22" s="365" t="s">
        <v>170</v>
      </c>
      <c r="D22" s="365"/>
      <c r="E22" s="372"/>
      <c r="F22" s="372"/>
      <c r="G22" s="372"/>
      <c r="H22" s="372"/>
      <c r="I22" s="372"/>
      <c r="J22" s="372"/>
    </row>
    <row r="23" spans="1:10">
      <c r="A23" s="365" t="s">
        <v>143</v>
      </c>
      <c r="B23" s="365" t="s">
        <v>144</v>
      </c>
      <c r="C23" s="365" t="s">
        <v>145</v>
      </c>
      <c r="D23" s="365"/>
      <c r="E23" s="372"/>
      <c r="F23" s="372"/>
      <c r="G23" s="372"/>
      <c r="H23" s="372"/>
      <c r="I23" s="372"/>
      <c r="J23" s="372"/>
    </row>
    <row r="24" spans="1:10">
      <c r="A24" s="365" t="s">
        <v>146</v>
      </c>
      <c r="B24" s="365" t="s">
        <v>144</v>
      </c>
      <c r="C24" s="365" t="s">
        <v>145</v>
      </c>
      <c r="D24" s="365"/>
      <c r="E24" s="372"/>
      <c r="F24" s="372"/>
      <c r="G24" s="372"/>
      <c r="H24" s="372"/>
      <c r="I24" s="372"/>
      <c r="J24" s="372"/>
    </row>
    <row r="25" ht="15" customHeight="1" spans="1:10">
      <c r="A25" s="378"/>
      <c r="B25" s="365" t="s">
        <v>57</v>
      </c>
      <c r="C25" s="378"/>
      <c r="D25" s="380"/>
      <c r="E25" s="381"/>
      <c r="F25" s="378"/>
      <c r="G25" s="378"/>
      <c r="H25" s="378"/>
      <c r="I25" s="378"/>
      <c r="J25" s="378"/>
    </row>
    <row r="26" ht="15" customHeight="1" spans="1:10">
      <c r="A26" s="365" t="s">
        <v>58</v>
      </c>
      <c r="B26" s="365" t="s">
        <v>59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61</v>
      </c>
      <c r="B27" s="365" t="s">
        <v>62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63</v>
      </c>
      <c r="B28" s="365" t="s">
        <v>64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65</v>
      </c>
      <c r="B29" s="365" t="s">
        <v>66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67</v>
      </c>
      <c r="B30" s="365" t="s">
        <v>68</v>
      </c>
      <c r="C30" s="365" t="s">
        <v>60</v>
      </c>
      <c r="D30" s="380"/>
      <c r="E30" s="381"/>
      <c r="F30" s="365"/>
      <c r="G30" s="365"/>
      <c r="H30" s="378"/>
      <c r="I30" s="378"/>
      <c r="J30" s="378"/>
    </row>
    <row r="31" ht="15" customHeight="1" spans="1:10">
      <c r="A31" s="365" t="s">
        <v>69</v>
      </c>
      <c r="B31" s="365" t="s">
        <v>70</v>
      </c>
      <c r="C31" s="365" t="s">
        <v>60</v>
      </c>
      <c r="D31" s="380"/>
      <c r="E31" s="381"/>
      <c r="F31" s="365"/>
      <c r="G31" s="365"/>
      <c r="H31" s="378"/>
      <c r="I31" s="378"/>
      <c r="J31" s="378"/>
    </row>
    <row r="32" ht="15" customHeight="1" spans="1:10">
      <c r="A32" s="365" t="s">
        <v>71</v>
      </c>
      <c r="B32" s="365" t="s">
        <v>72</v>
      </c>
      <c r="C32" s="365" t="s">
        <v>60</v>
      </c>
      <c r="D32" s="380"/>
      <c r="E32" s="381"/>
      <c r="F32" s="365"/>
      <c r="G32" s="365"/>
      <c r="H32" s="378"/>
      <c r="I32" s="378"/>
      <c r="J32" s="378"/>
    </row>
    <row r="33" ht="15" customHeight="1" spans="1:10">
      <c r="A33" s="365" t="s">
        <v>73</v>
      </c>
      <c r="B33" s="365" t="s">
        <v>74</v>
      </c>
      <c r="C33" s="365" t="s">
        <v>60</v>
      </c>
      <c r="D33" s="380"/>
      <c r="E33" s="381"/>
      <c r="F33" s="365"/>
      <c r="G33" s="365"/>
      <c r="H33" s="378"/>
      <c r="I33" s="378"/>
      <c r="J33" s="378"/>
    </row>
    <row r="34" ht="15" customHeight="1" spans="1:10">
      <c r="A34" s="365" t="s">
        <v>75</v>
      </c>
      <c r="B34" s="365" t="s">
        <v>76</v>
      </c>
      <c r="C34" s="365" t="s">
        <v>60</v>
      </c>
      <c r="D34" s="380"/>
      <c r="E34" s="381"/>
      <c r="F34" s="365"/>
      <c r="G34" s="365"/>
      <c r="H34" s="378"/>
      <c r="I34" s="378"/>
      <c r="J34" s="378"/>
    </row>
  </sheetData>
  <mergeCells count="13">
    <mergeCell ref="A1:J1"/>
    <mergeCell ref="A2:J2"/>
    <mergeCell ref="A3:J3"/>
    <mergeCell ref="D4:E4"/>
    <mergeCell ref="H4:J4"/>
    <mergeCell ref="D25:E25"/>
    <mergeCell ref="D26:E26"/>
    <mergeCell ref="D27:E27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360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175</v>
      </c>
      <c r="B6" s="365" t="s">
        <v>176</v>
      </c>
      <c r="C6" s="365"/>
      <c r="D6" s="365"/>
      <c r="E6" s="389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0.003</v>
      </c>
      <c r="E7" s="372"/>
      <c r="F7" s="372"/>
      <c r="G7" s="372"/>
      <c r="H7" s="372"/>
      <c r="I7" s="372"/>
      <c r="J7" s="372"/>
    </row>
    <row r="8" spans="1:10">
      <c r="A8" s="365" t="s">
        <v>156</v>
      </c>
      <c r="B8" s="365" t="s">
        <v>157</v>
      </c>
      <c r="C8" s="367" t="s">
        <v>46</v>
      </c>
      <c r="D8" s="365"/>
      <c r="E8" s="372"/>
      <c r="F8" s="372"/>
      <c r="G8" s="372"/>
      <c r="H8" s="372"/>
      <c r="I8" s="372"/>
      <c r="J8" s="372"/>
    </row>
    <row r="9" spans="1:10">
      <c r="A9" s="365" t="s">
        <v>118</v>
      </c>
      <c r="B9" s="365" t="s">
        <v>119</v>
      </c>
      <c r="C9" s="367" t="s">
        <v>46</v>
      </c>
      <c r="D9" s="365">
        <v>0.815</v>
      </c>
      <c r="E9" s="372"/>
      <c r="F9" s="372"/>
      <c r="G9" s="372"/>
      <c r="H9" s="372"/>
      <c r="I9" s="372"/>
      <c r="J9" s="372"/>
    </row>
    <row r="10" spans="1:10">
      <c r="A10" s="365" t="s">
        <v>120</v>
      </c>
      <c r="B10" s="365" t="s">
        <v>160</v>
      </c>
      <c r="C10" s="367" t="s">
        <v>46</v>
      </c>
      <c r="D10" s="365"/>
      <c r="E10" s="372"/>
      <c r="F10" s="372"/>
      <c r="G10" s="372"/>
      <c r="H10" s="372"/>
      <c r="I10" s="372"/>
      <c r="J10" s="372"/>
    </row>
    <row r="11" spans="1:10">
      <c r="A11" s="365" t="s">
        <v>122</v>
      </c>
      <c r="B11" s="365" t="s">
        <v>123</v>
      </c>
      <c r="C11" s="367" t="s">
        <v>46</v>
      </c>
      <c r="D11" s="365">
        <v>0.49</v>
      </c>
      <c r="E11" s="372"/>
      <c r="F11" s="372"/>
      <c r="G11" s="372"/>
      <c r="H11" s="372"/>
      <c r="I11" s="372"/>
      <c r="J11" s="372"/>
    </row>
    <row r="12" spans="1:10">
      <c r="A12" s="365" t="s">
        <v>124</v>
      </c>
      <c r="B12" s="365" t="s">
        <v>125</v>
      </c>
      <c r="C12" s="367" t="s">
        <v>46</v>
      </c>
      <c r="D12" s="365"/>
      <c r="E12" s="372"/>
      <c r="F12" s="372"/>
      <c r="G12" s="372"/>
      <c r="H12" s="372"/>
      <c r="I12" s="372"/>
      <c r="J12" s="372"/>
    </row>
    <row r="13" spans="1:10">
      <c r="A13" s="365" t="s">
        <v>126</v>
      </c>
      <c r="B13" s="365" t="s">
        <v>127</v>
      </c>
      <c r="C13" s="367" t="s">
        <v>46</v>
      </c>
      <c r="D13" s="365"/>
      <c r="E13" s="372"/>
      <c r="F13" s="372"/>
      <c r="G13" s="372"/>
      <c r="H13" s="372"/>
      <c r="I13" s="372"/>
      <c r="J13" s="372"/>
    </row>
    <row r="14" spans="1:10">
      <c r="A14" s="365" t="s">
        <v>161</v>
      </c>
      <c r="B14" s="365" t="s">
        <v>162</v>
      </c>
      <c r="C14" s="367" t="s">
        <v>46</v>
      </c>
      <c r="D14" s="365">
        <v>2.6</v>
      </c>
      <c r="E14" s="372"/>
      <c r="F14" s="372"/>
      <c r="G14" s="372"/>
      <c r="H14" s="372"/>
      <c r="I14" s="372"/>
      <c r="J14" s="372"/>
    </row>
    <row r="15" spans="1:10">
      <c r="A15" s="365" t="s">
        <v>163</v>
      </c>
      <c r="B15" s="365" t="s">
        <v>131</v>
      </c>
      <c r="C15" s="367" t="s">
        <v>46</v>
      </c>
      <c r="D15" s="365"/>
      <c r="E15" s="372"/>
      <c r="F15" s="372"/>
      <c r="G15" s="372"/>
      <c r="H15" s="372"/>
      <c r="I15" s="372"/>
      <c r="J15" s="372"/>
    </row>
    <row r="16" spans="1:10">
      <c r="A16" s="365" t="s">
        <v>164</v>
      </c>
      <c r="B16" s="365" t="s">
        <v>165</v>
      </c>
      <c r="C16" s="395" t="s">
        <v>166</v>
      </c>
      <c r="D16" s="365"/>
      <c r="E16" s="372"/>
      <c r="F16" s="372"/>
      <c r="G16" s="372"/>
      <c r="H16" s="372"/>
      <c r="I16" s="372"/>
      <c r="J16" s="372"/>
    </row>
    <row r="17" spans="1:10">
      <c r="A17" s="365" t="s">
        <v>167</v>
      </c>
      <c r="B17" s="365" t="s">
        <v>168</v>
      </c>
      <c r="C17" s="395" t="s">
        <v>166</v>
      </c>
      <c r="D17" s="365"/>
      <c r="E17" s="372"/>
      <c r="F17" s="372"/>
      <c r="G17" s="372"/>
      <c r="H17" s="372"/>
      <c r="I17" s="372"/>
      <c r="J17" s="372"/>
    </row>
    <row r="18" spans="1:10">
      <c r="A18" s="365" t="s">
        <v>134</v>
      </c>
      <c r="B18" s="365" t="s">
        <v>135</v>
      </c>
      <c r="C18" s="365" t="s">
        <v>136</v>
      </c>
      <c r="D18" s="365">
        <v>0.125</v>
      </c>
      <c r="E18" s="372"/>
      <c r="F18" s="372"/>
      <c r="G18" s="372"/>
      <c r="H18" s="372"/>
      <c r="I18" s="372"/>
      <c r="J18" s="372"/>
    </row>
    <row r="19" spans="1:10">
      <c r="A19" s="365" t="s">
        <v>137</v>
      </c>
      <c r="B19" s="365" t="s">
        <v>169</v>
      </c>
      <c r="C19" s="365" t="s">
        <v>136</v>
      </c>
      <c r="D19" s="365"/>
      <c r="E19" s="372"/>
      <c r="F19" s="372"/>
      <c r="G19" s="372"/>
      <c r="H19" s="372"/>
      <c r="I19" s="372"/>
      <c r="J19" s="372"/>
    </row>
    <row r="20" spans="1:10">
      <c r="A20" s="365" t="s">
        <v>140</v>
      </c>
      <c r="B20" s="365" t="s">
        <v>141</v>
      </c>
      <c r="C20" s="365" t="s">
        <v>170</v>
      </c>
      <c r="D20" s="365"/>
      <c r="E20" s="372"/>
      <c r="F20" s="372"/>
      <c r="G20" s="372"/>
      <c r="H20" s="372"/>
      <c r="I20" s="372"/>
      <c r="J20" s="372"/>
    </row>
    <row r="21" spans="1:10">
      <c r="A21" s="365" t="s">
        <v>177</v>
      </c>
      <c r="B21" s="365" t="s">
        <v>147</v>
      </c>
      <c r="C21" s="365" t="s">
        <v>145</v>
      </c>
      <c r="D21" s="365"/>
      <c r="E21" s="399"/>
      <c r="F21" s="372"/>
      <c r="G21" s="372"/>
      <c r="H21" s="372"/>
      <c r="I21" s="372"/>
      <c r="J21" s="372"/>
    </row>
    <row r="22" spans="1:10">
      <c r="A22" s="365" t="s">
        <v>178</v>
      </c>
      <c r="B22" s="365" t="s">
        <v>147</v>
      </c>
      <c r="C22" s="365" t="s">
        <v>145</v>
      </c>
      <c r="D22" s="365"/>
      <c r="E22" s="399"/>
      <c r="F22" s="372"/>
      <c r="G22" s="372"/>
      <c r="H22" s="372"/>
      <c r="I22" s="372"/>
      <c r="J22" s="372"/>
    </row>
    <row r="23" ht="15" customHeight="1" spans="1:10">
      <c r="A23" s="378"/>
      <c r="B23" s="365" t="s">
        <v>57</v>
      </c>
      <c r="C23" s="378"/>
      <c r="D23" s="380"/>
      <c r="E23" s="381"/>
      <c r="F23" s="378"/>
      <c r="G23" s="378"/>
      <c r="H23" s="378"/>
      <c r="I23" s="378"/>
      <c r="J23" s="378"/>
    </row>
    <row r="24" ht="15" customHeight="1" spans="1:10">
      <c r="A24" s="365" t="s">
        <v>58</v>
      </c>
      <c r="B24" s="365" t="s">
        <v>59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61</v>
      </c>
      <c r="B25" s="365" t="s">
        <v>62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63</v>
      </c>
      <c r="B26" s="365" t="s">
        <v>64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65</v>
      </c>
      <c r="B27" s="365" t="s">
        <v>66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67</v>
      </c>
      <c r="B28" s="365" t="s">
        <v>68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69</v>
      </c>
      <c r="B29" s="365" t="s">
        <v>70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71</v>
      </c>
      <c r="B30" s="365" t="s">
        <v>72</v>
      </c>
      <c r="C30" s="365" t="s">
        <v>60</v>
      </c>
      <c r="D30" s="380"/>
      <c r="E30" s="381"/>
      <c r="F30" s="365"/>
      <c r="G30" s="365"/>
      <c r="H30" s="378"/>
      <c r="I30" s="378"/>
      <c r="J30" s="378"/>
    </row>
    <row r="31" ht="15" customHeight="1" spans="1:10">
      <c r="A31" s="365" t="s">
        <v>73</v>
      </c>
      <c r="B31" s="365" t="s">
        <v>74</v>
      </c>
      <c r="C31" s="365" t="s">
        <v>60</v>
      </c>
      <c r="D31" s="380"/>
      <c r="E31" s="381"/>
      <c r="F31" s="365"/>
      <c r="G31" s="365"/>
      <c r="H31" s="378"/>
      <c r="I31" s="378"/>
      <c r="J31" s="378"/>
    </row>
    <row r="32" ht="15" customHeight="1" spans="1:10">
      <c r="A32" s="365" t="s">
        <v>75</v>
      </c>
      <c r="B32" s="365" t="s">
        <v>76</v>
      </c>
      <c r="C32" s="365" t="s">
        <v>60</v>
      </c>
      <c r="D32" s="380"/>
      <c r="E32" s="381"/>
      <c r="F32" s="365"/>
      <c r="G32" s="365"/>
      <c r="H32" s="378"/>
      <c r="I32" s="378"/>
      <c r="J32" s="378"/>
    </row>
  </sheetData>
  <mergeCells count="13">
    <mergeCell ref="A1:J1"/>
    <mergeCell ref="A2:J2"/>
    <mergeCell ref="A3:J3"/>
    <mergeCell ref="D4:E4"/>
    <mergeCell ref="H4:J4"/>
    <mergeCell ref="D23:E23"/>
    <mergeCell ref="D24:E24"/>
    <mergeCell ref="D25:E25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360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179</v>
      </c>
      <c r="B6" s="365" t="s">
        <v>180</v>
      </c>
      <c r="C6" s="365"/>
      <c r="D6" s="365"/>
      <c r="E6" s="396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0.004</v>
      </c>
      <c r="E7" s="397"/>
      <c r="F7" s="372"/>
      <c r="G7" s="372"/>
      <c r="H7" s="372"/>
      <c r="I7" s="372"/>
      <c r="J7" s="372"/>
    </row>
    <row r="8" spans="1:10">
      <c r="A8" s="365" t="s">
        <v>156</v>
      </c>
      <c r="B8" s="365" t="s">
        <v>157</v>
      </c>
      <c r="C8" s="367" t="s">
        <v>46</v>
      </c>
      <c r="D8" s="365"/>
      <c r="E8" s="397"/>
      <c r="F8" s="372"/>
      <c r="G8" s="372"/>
      <c r="H8" s="372"/>
      <c r="I8" s="372"/>
      <c r="J8" s="372"/>
    </row>
    <row r="9" spans="1:10">
      <c r="A9" s="365" t="s">
        <v>118</v>
      </c>
      <c r="B9" s="365" t="s">
        <v>119</v>
      </c>
      <c r="C9" s="367" t="s">
        <v>46</v>
      </c>
      <c r="D9" s="365">
        <v>0.94</v>
      </c>
      <c r="E9" s="397"/>
      <c r="F9" s="372"/>
      <c r="G9" s="372"/>
      <c r="H9" s="372"/>
      <c r="I9" s="372"/>
      <c r="J9" s="372"/>
    </row>
    <row r="10" spans="1:10">
      <c r="A10" s="365" t="s">
        <v>120</v>
      </c>
      <c r="B10" s="365" t="s">
        <v>160</v>
      </c>
      <c r="C10" s="367" t="s">
        <v>46</v>
      </c>
      <c r="D10" s="365"/>
      <c r="E10" s="397"/>
      <c r="F10" s="372"/>
      <c r="G10" s="372"/>
      <c r="H10" s="372"/>
      <c r="I10" s="372"/>
      <c r="J10" s="372"/>
    </row>
    <row r="11" spans="1:10">
      <c r="A11" s="365" t="s">
        <v>122</v>
      </c>
      <c r="B11" s="365" t="s">
        <v>123</v>
      </c>
      <c r="C11" s="367" t="s">
        <v>46</v>
      </c>
      <c r="D11" s="365">
        <v>0.565</v>
      </c>
      <c r="E11" s="397"/>
      <c r="F11" s="372"/>
      <c r="G11" s="372"/>
      <c r="H11" s="372"/>
      <c r="I11" s="372"/>
      <c r="J11" s="372"/>
    </row>
    <row r="12" spans="1:10">
      <c r="A12" s="365" t="s">
        <v>124</v>
      </c>
      <c r="B12" s="365" t="s">
        <v>125</v>
      </c>
      <c r="C12" s="367" t="s">
        <v>46</v>
      </c>
      <c r="D12" s="365"/>
      <c r="E12" s="397"/>
      <c r="F12" s="372"/>
      <c r="G12" s="372"/>
      <c r="H12" s="372"/>
      <c r="I12" s="372"/>
      <c r="J12" s="372"/>
    </row>
    <row r="13" spans="1:10">
      <c r="A13" s="365" t="s">
        <v>126</v>
      </c>
      <c r="B13" s="365" t="s">
        <v>127</v>
      </c>
      <c r="C13" s="367" t="s">
        <v>46</v>
      </c>
      <c r="D13" s="365"/>
      <c r="E13" s="397"/>
      <c r="F13" s="372"/>
      <c r="G13" s="372"/>
      <c r="H13" s="372"/>
      <c r="I13" s="372"/>
      <c r="J13" s="372"/>
    </row>
    <row r="14" spans="1:10">
      <c r="A14" s="365" t="s">
        <v>161</v>
      </c>
      <c r="B14" s="365" t="s">
        <v>162</v>
      </c>
      <c r="C14" s="367" t="s">
        <v>46</v>
      </c>
      <c r="D14" s="365">
        <v>3</v>
      </c>
      <c r="E14" s="397"/>
      <c r="F14" s="372"/>
      <c r="G14" s="372"/>
      <c r="H14" s="372"/>
      <c r="I14" s="372"/>
      <c r="J14" s="372"/>
    </row>
    <row r="15" spans="1:10">
      <c r="A15" s="365" t="s">
        <v>163</v>
      </c>
      <c r="B15" s="365" t="s">
        <v>131</v>
      </c>
      <c r="C15" s="367" t="s">
        <v>46</v>
      </c>
      <c r="D15" s="365"/>
      <c r="E15" s="397"/>
      <c r="F15" s="372"/>
      <c r="G15" s="372"/>
      <c r="H15" s="372"/>
      <c r="I15" s="372"/>
      <c r="J15" s="372"/>
    </row>
    <row r="16" spans="1:10">
      <c r="A16" s="365" t="s">
        <v>164</v>
      </c>
      <c r="B16" s="365" t="s">
        <v>165</v>
      </c>
      <c r="C16" s="395" t="s">
        <v>166</v>
      </c>
      <c r="D16" s="365"/>
      <c r="E16" s="398"/>
      <c r="F16" s="372"/>
      <c r="G16" s="372"/>
      <c r="H16" s="372"/>
      <c r="I16" s="372"/>
      <c r="J16" s="372"/>
    </row>
    <row r="17" spans="1:10">
      <c r="A17" s="365" t="s">
        <v>167</v>
      </c>
      <c r="B17" s="365" t="s">
        <v>168</v>
      </c>
      <c r="C17" s="395" t="s">
        <v>166</v>
      </c>
      <c r="D17" s="365"/>
      <c r="E17" s="398"/>
      <c r="F17" s="372"/>
      <c r="G17" s="372"/>
      <c r="H17" s="372"/>
      <c r="I17" s="372"/>
      <c r="J17" s="372"/>
    </row>
    <row r="18" spans="1:10">
      <c r="A18" s="365" t="s">
        <v>134</v>
      </c>
      <c r="B18" s="365" t="s">
        <v>135</v>
      </c>
      <c r="C18" s="365" t="s">
        <v>136</v>
      </c>
      <c r="D18" s="365">
        <v>0.125</v>
      </c>
      <c r="E18" s="397"/>
      <c r="F18" s="372"/>
      <c r="G18" s="372"/>
      <c r="H18" s="372"/>
      <c r="I18" s="372"/>
      <c r="J18" s="372"/>
    </row>
    <row r="19" spans="1:10">
      <c r="A19" s="365" t="s">
        <v>137</v>
      </c>
      <c r="B19" s="365" t="s">
        <v>169</v>
      </c>
      <c r="C19" s="365" t="s">
        <v>136</v>
      </c>
      <c r="D19" s="365"/>
      <c r="E19" s="397"/>
      <c r="F19" s="372"/>
      <c r="G19" s="372"/>
      <c r="H19" s="372"/>
      <c r="I19" s="372"/>
      <c r="J19" s="372"/>
    </row>
    <row r="20" spans="1:10">
      <c r="A20" s="365" t="s">
        <v>140</v>
      </c>
      <c r="B20" s="365" t="s">
        <v>141</v>
      </c>
      <c r="C20" s="365" t="s">
        <v>170</v>
      </c>
      <c r="D20" s="365"/>
      <c r="E20" s="397"/>
      <c r="F20" s="372"/>
      <c r="G20" s="372"/>
      <c r="H20" s="372"/>
      <c r="I20" s="372"/>
      <c r="J20" s="372"/>
    </row>
    <row r="21" spans="1:10">
      <c r="A21" s="365" t="s">
        <v>177</v>
      </c>
      <c r="B21" s="365" t="s">
        <v>147</v>
      </c>
      <c r="C21" s="365" t="s">
        <v>145</v>
      </c>
      <c r="D21" s="365"/>
      <c r="E21" s="397"/>
      <c r="F21" s="372"/>
      <c r="G21" s="372"/>
      <c r="H21" s="372"/>
      <c r="I21" s="372"/>
      <c r="J21" s="372"/>
    </row>
    <row r="22" spans="1:10">
      <c r="A22" s="365" t="s">
        <v>178</v>
      </c>
      <c r="B22" s="365" t="s">
        <v>147</v>
      </c>
      <c r="C22" s="365" t="s">
        <v>145</v>
      </c>
      <c r="D22" s="365"/>
      <c r="E22" s="397"/>
      <c r="F22" s="372"/>
      <c r="G22" s="372"/>
      <c r="H22" s="372"/>
      <c r="I22" s="372"/>
      <c r="J22" s="372"/>
    </row>
    <row r="23" ht="15" customHeight="1" spans="1:10">
      <c r="A23" s="378"/>
      <c r="B23" s="365" t="s">
        <v>57</v>
      </c>
      <c r="C23" s="378"/>
      <c r="D23" s="380"/>
      <c r="E23" s="381"/>
      <c r="F23" s="378"/>
      <c r="G23" s="378"/>
      <c r="H23" s="378"/>
      <c r="I23" s="378"/>
      <c r="J23" s="378"/>
    </row>
    <row r="24" ht="15" customHeight="1" spans="1:10">
      <c r="A24" s="365" t="s">
        <v>58</v>
      </c>
      <c r="B24" s="365" t="s">
        <v>59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61</v>
      </c>
      <c r="B25" s="365" t="s">
        <v>62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63</v>
      </c>
      <c r="B26" s="365" t="s">
        <v>64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65</v>
      </c>
      <c r="B27" s="365" t="s">
        <v>66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67</v>
      </c>
      <c r="B28" s="365" t="s">
        <v>68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69</v>
      </c>
      <c r="B29" s="365" t="s">
        <v>70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71</v>
      </c>
      <c r="B30" s="365" t="s">
        <v>72</v>
      </c>
      <c r="C30" s="365" t="s">
        <v>60</v>
      </c>
      <c r="D30" s="380"/>
      <c r="E30" s="381"/>
      <c r="F30" s="365"/>
      <c r="G30" s="365"/>
      <c r="H30" s="378"/>
      <c r="I30" s="378"/>
      <c r="J30" s="378"/>
    </row>
    <row r="31" ht="15" customHeight="1" spans="1:10">
      <c r="A31" s="365" t="s">
        <v>73</v>
      </c>
      <c r="B31" s="365" t="s">
        <v>74</v>
      </c>
      <c r="C31" s="365" t="s">
        <v>60</v>
      </c>
      <c r="D31" s="380"/>
      <c r="E31" s="381"/>
      <c r="F31" s="365"/>
      <c r="G31" s="365"/>
      <c r="H31" s="378"/>
      <c r="I31" s="378"/>
      <c r="J31" s="378"/>
    </row>
    <row r="32" ht="15" customHeight="1" spans="1:10">
      <c r="A32" s="365" t="s">
        <v>75</v>
      </c>
      <c r="B32" s="365" t="s">
        <v>76</v>
      </c>
      <c r="C32" s="365" t="s">
        <v>60</v>
      </c>
      <c r="D32" s="380"/>
      <c r="E32" s="381"/>
      <c r="F32" s="365"/>
      <c r="G32" s="365"/>
      <c r="H32" s="378"/>
      <c r="I32" s="378"/>
      <c r="J32" s="378"/>
    </row>
  </sheetData>
  <mergeCells count="13">
    <mergeCell ref="A1:J1"/>
    <mergeCell ref="A2:J2"/>
    <mergeCell ref="A3:J3"/>
    <mergeCell ref="D4:E4"/>
    <mergeCell ref="H4:J4"/>
    <mergeCell ref="D23:E23"/>
    <mergeCell ref="D24:E24"/>
    <mergeCell ref="D25:E25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360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181</v>
      </c>
      <c r="B6" s="365" t="s">
        <v>182</v>
      </c>
      <c r="C6" s="365"/>
      <c r="D6" s="365"/>
      <c r="E6" s="389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0.005</v>
      </c>
      <c r="E7" s="372"/>
      <c r="F7" s="372"/>
      <c r="G7" s="372"/>
      <c r="H7" s="372"/>
      <c r="I7" s="372"/>
      <c r="J7" s="372"/>
    </row>
    <row r="8" spans="1:10">
      <c r="A8" s="365" t="s">
        <v>156</v>
      </c>
      <c r="B8" s="365" t="s">
        <v>157</v>
      </c>
      <c r="C8" s="367" t="s">
        <v>46</v>
      </c>
      <c r="D8" s="365"/>
      <c r="E8" s="372"/>
      <c r="F8" s="372"/>
      <c r="G8" s="372"/>
      <c r="H8" s="372"/>
      <c r="I8" s="372"/>
      <c r="J8" s="372"/>
    </row>
    <row r="9" spans="1:10">
      <c r="A9" s="365" t="s">
        <v>118</v>
      </c>
      <c r="B9" s="365" t="s">
        <v>119</v>
      </c>
      <c r="C9" s="367" t="s">
        <v>46</v>
      </c>
      <c r="D9" s="365">
        <v>1.19</v>
      </c>
      <c r="E9" s="372"/>
      <c r="F9" s="372"/>
      <c r="G9" s="372"/>
      <c r="H9" s="372"/>
      <c r="I9" s="372"/>
      <c r="J9" s="372"/>
    </row>
    <row r="10" spans="1:10">
      <c r="A10" s="365" t="s">
        <v>120</v>
      </c>
      <c r="B10" s="365" t="s">
        <v>160</v>
      </c>
      <c r="C10" s="367" t="s">
        <v>46</v>
      </c>
      <c r="D10" s="365"/>
      <c r="E10" s="372"/>
      <c r="F10" s="372"/>
      <c r="G10" s="372"/>
      <c r="H10" s="372"/>
      <c r="I10" s="372"/>
      <c r="J10" s="372"/>
    </row>
    <row r="11" spans="1:10">
      <c r="A11" s="365" t="s">
        <v>122</v>
      </c>
      <c r="B11" s="365" t="s">
        <v>123</v>
      </c>
      <c r="C11" s="367" t="s">
        <v>46</v>
      </c>
      <c r="D11" s="365">
        <v>0.715</v>
      </c>
      <c r="E11" s="372"/>
      <c r="F11" s="372"/>
      <c r="G11" s="372"/>
      <c r="H11" s="372"/>
      <c r="I11" s="372"/>
      <c r="J11" s="372"/>
    </row>
    <row r="12" spans="1:10">
      <c r="A12" s="365" t="s">
        <v>124</v>
      </c>
      <c r="B12" s="365" t="s">
        <v>125</v>
      </c>
      <c r="C12" s="367" t="s">
        <v>46</v>
      </c>
      <c r="D12" s="365"/>
      <c r="E12" s="372"/>
      <c r="F12" s="372"/>
      <c r="G12" s="372"/>
      <c r="H12" s="372"/>
      <c r="I12" s="372"/>
      <c r="J12" s="372"/>
    </row>
    <row r="13" spans="1:10">
      <c r="A13" s="365" t="s">
        <v>126</v>
      </c>
      <c r="B13" s="365" t="s">
        <v>127</v>
      </c>
      <c r="C13" s="367" t="s">
        <v>46</v>
      </c>
      <c r="D13" s="365"/>
      <c r="E13" s="372"/>
      <c r="F13" s="372"/>
      <c r="G13" s="372"/>
      <c r="H13" s="372"/>
      <c r="I13" s="372"/>
      <c r="J13" s="372"/>
    </row>
    <row r="14" spans="1:10">
      <c r="A14" s="365" t="s">
        <v>161</v>
      </c>
      <c r="B14" s="365" t="s">
        <v>162</v>
      </c>
      <c r="C14" s="395" t="s">
        <v>166</v>
      </c>
      <c r="D14" s="365">
        <v>3.8</v>
      </c>
      <c r="E14" s="372"/>
      <c r="F14" s="372"/>
      <c r="G14" s="372"/>
      <c r="H14" s="372"/>
      <c r="I14" s="372"/>
      <c r="J14" s="372"/>
    </row>
    <row r="15" spans="1:10">
      <c r="A15" s="365" t="s">
        <v>163</v>
      </c>
      <c r="B15" s="365" t="s">
        <v>131</v>
      </c>
      <c r="C15" s="367" t="s">
        <v>46</v>
      </c>
      <c r="D15" s="365"/>
      <c r="E15" s="372"/>
      <c r="F15" s="372"/>
      <c r="G15" s="372"/>
      <c r="H15" s="372"/>
      <c r="I15" s="372"/>
      <c r="J15" s="372"/>
    </row>
    <row r="16" spans="1:10">
      <c r="A16" s="365" t="s">
        <v>164</v>
      </c>
      <c r="B16" s="365" t="s">
        <v>165</v>
      </c>
      <c r="C16" s="395" t="s">
        <v>166</v>
      </c>
      <c r="D16" s="365"/>
      <c r="E16" s="372"/>
      <c r="F16" s="372"/>
      <c r="G16" s="372"/>
      <c r="H16" s="372"/>
      <c r="I16" s="372"/>
      <c r="J16" s="372"/>
    </row>
    <row r="17" spans="1:10">
      <c r="A17" s="365" t="s">
        <v>167</v>
      </c>
      <c r="B17" s="365" t="s">
        <v>168</v>
      </c>
      <c r="C17" s="395" t="s">
        <v>166</v>
      </c>
      <c r="D17" s="365"/>
      <c r="E17" s="372"/>
      <c r="F17" s="372"/>
      <c r="G17" s="372"/>
      <c r="H17" s="372"/>
      <c r="I17" s="372"/>
      <c r="J17" s="372"/>
    </row>
    <row r="18" spans="1:10">
      <c r="A18" s="365" t="s">
        <v>134</v>
      </c>
      <c r="B18" s="365" t="s">
        <v>135</v>
      </c>
      <c r="C18" s="365" t="s">
        <v>136</v>
      </c>
      <c r="D18" s="365">
        <v>0.125</v>
      </c>
      <c r="E18" s="372"/>
      <c r="F18" s="372"/>
      <c r="G18" s="372"/>
      <c r="H18" s="372"/>
      <c r="I18" s="372"/>
      <c r="J18" s="372"/>
    </row>
    <row r="19" spans="1:10">
      <c r="A19" s="365" t="s">
        <v>137</v>
      </c>
      <c r="B19" s="365" t="s">
        <v>169</v>
      </c>
      <c r="C19" s="365" t="s">
        <v>136</v>
      </c>
      <c r="D19" s="365"/>
      <c r="E19" s="372"/>
      <c r="F19" s="372"/>
      <c r="G19" s="372"/>
      <c r="H19" s="372"/>
      <c r="I19" s="372"/>
      <c r="J19" s="372"/>
    </row>
    <row r="20" spans="1:10">
      <c r="A20" s="365" t="s">
        <v>140</v>
      </c>
      <c r="B20" s="365" t="s">
        <v>141</v>
      </c>
      <c r="C20" s="365" t="s">
        <v>170</v>
      </c>
      <c r="D20" s="365"/>
      <c r="E20" s="372"/>
      <c r="F20" s="372"/>
      <c r="G20" s="372"/>
      <c r="H20" s="372"/>
      <c r="I20" s="372"/>
      <c r="J20" s="372"/>
    </row>
    <row r="21" spans="1:10">
      <c r="A21" s="365" t="s">
        <v>177</v>
      </c>
      <c r="B21" s="365" t="s">
        <v>147</v>
      </c>
      <c r="C21" s="365" t="s">
        <v>145</v>
      </c>
      <c r="D21" s="365"/>
      <c r="E21" s="372"/>
      <c r="F21" s="372"/>
      <c r="G21" s="372"/>
      <c r="H21" s="372"/>
      <c r="I21" s="372"/>
      <c r="J21" s="372"/>
    </row>
    <row r="22" spans="1:10">
      <c r="A22" s="365" t="s">
        <v>178</v>
      </c>
      <c r="B22" s="365" t="s">
        <v>147</v>
      </c>
      <c r="C22" s="365" t="s">
        <v>145</v>
      </c>
      <c r="D22" s="365"/>
      <c r="E22" s="372"/>
      <c r="F22" s="372"/>
      <c r="G22" s="372"/>
      <c r="H22" s="372"/>
      <c r="I22" s="372"/>
      <c r="J22" s="372"/>
    </row>
    <row r="23" ht="15" customHeight="1" spans="1:10">
      <c r="A23" s="378"/>
      <c r="B23" s="365" t="s">
        <v>57</v>
      </c>
      <c r="C23" s="378"/>
      <c r="D23" s="380"/>
      <c r="E23" s="381"/>
      <c r="F23" s="378"/>
      <c r="G23" s="378"/>
      <c r="H23" s="378"/>
      <c r="I23" s="378"/>
      <c r="J23" s="378"/>
    </row>
    <row r="24" ht="15" customHeight="1" spans="1:10">
      <c r="A24" s="365" t="s">
        <v>58</v>
      </c>
      <c r="B24" s="365" t="s">
        <v>59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61</v>
      </c>
      <c r="B25" s="365" t="s">
        <v>62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63</v>
      </c>
      <c r="B26" s="365" t="s">
        <v>64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65</v>
      </c>
      <c r="B27" s="365" t="s">
        <v>66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67</v>
      </c>
      <c r="B28" s="365" t="s">
        <v>68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69</v>
      </c>
      <c r="B29" s="365" t="s">
        <v>70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71</v>
      </c>
      <c r="B30" s="365" t="s">
        <v>72</v>
      </c>
      <c r="C30" s="365" t="s">
        <v>60</v>
      </c>
      <c r="D30" s="380"/>
      <c r="E30" s="381"/>
      <c r="F30" s="365"/>
      <c r="G30" s="365"/>
      <c r="H30" s="378"/>
      <c r="I30" s="378"/>
      <c r="J30" s="378"/>
    </row>
    <row r="31" ht="15" customHeight="1" spans="1:10">
      <c r="A31" s="365" t="s">
        <v>73</v>
      </c>
      <c r="B31" s="365" t="s">
        <v>74</v>
      </c>
      <c r="C31" s="365" t="s">
        <v>60</v>
      </c>
      <c r="D31" s="380"/>
      <c r="E31" s="381"/>
      <c r="F31" s="365"/>
      <c r="G31" s="365"/>
      <c r="H31" s="378"/>
      <c r="I31" s="378"/>
      <c r="J31" s="378"/>
    </row>
    <row r="32" ht="15" customHeight="1" spans="1:10">
      <c r="A32" s="365" t="s">
        <v>75</v>
      </c>
      <c r="B32" s="365" t="s">
        <v>76</v>
      </c>
      <c r="C32" s="365" t="s">
        <v>60</v>
      </c>
      <c r="D32" s="380"/>
      <c r="E32" s="381"/>
      <c r="F32" s="365"/>
      <c r="G32" s="365"/>
      <c r="H32" s="378"/>
      <c r="I32" s="378"/>
      <c r="J32" s="378"/>
    </row>
  </sheetData>
  <mergeCells count="13">
    <mergeCell ref="A1:J1"/>
    <mergeCell ref="A2:J2"/>
    <mergeCell ref="A3:J3"/>
    <mergeCell ref="D4:E4"/>
    <mergeCell ref="H4:J4"/>
    <mergeCell ref="D23:E23"/>
    <mergeCell ref="D24:E24"/>
    <mergeCell ref="D25:E25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183</v>
      </c>
      <c r="B6" s="365" t="s">
        <v>184</v>
      </c>
      <c r="C6" s="365"/>
      <c r="D6" s="365"/>
      <c r="E6" s="389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0.003</v>
      </c>
      <c r="E7" s="372"/>
      <c r="F7" s="372"/>
      <c r="G7" s="372"/>
      <c r="H7" s="372"/>
      <c r="I7" s="372"/>
      <c r="J7" s="372"/>
    </row>
    <row r="8" spans="1:10">
      <c r="A8" s="365" t="s">
        <v>112</v>
      </c>
      <c r="B8" s="365" t="s">
        <v>113</v>
      </c>
      <c r="C8" s="367" t="s">
        <v>46</v>
      </c>
      <c r="D8" s="365"/>
      <c r="E8" s="372"/>
      <c r="F8" s="372"/>
      <c r="G8" s="372"/>
      <c r="H8" s="372"/>
      <c r="I8" s="372"/>
      <c r="J8" s="372"/>
    </row>
    <row r="9" spans="1:10">
      <c r="A9" s="365" t="s">
        <v>156</v>
      </c>
      <c r="B9" s="365" t="s">
        <v>157</v>
      </c>
      <c r="C9" s="367" t="s">
        <v>46</v>
      </c>
      <c r="D9" s="365"/>
      <c r="E9" s="372"/>
      <c r="F9" s="372"/>
      <c r="G9" s="372"/>
      <c r="H9" s="372"/>
      <c r="I9" s="372"/>
      <c r="J9" s="372"/>
    </row>
    <row r="10" spans="1:10">
      <c r="A10" s="365" t="s">
        <v>158</v>
      </c>
      <c r="B10" s="365" t="s">
        <v>159</v>
      </c>
      <c r="C10" s="367" t="s">
        <v>46</v>
      </c>
      <c r="D10" s="365"/>
      <c r="E10" s="372"/>
      <c r="F10" s="372"/>
      <c r="G10" s="372"/>
      <c r="H10" s="372"/>
      <c r="I10" s="372"/>
      <c r="J10" s="372"/>
    </row>
    <row r="11" spans="1:10">
      <c r="A11" s="365" t="s">
        <v>118</v>
      </c>
      <c r="B11" s="365" t="s">
        <v>119</v>
      </c>
      <c r="C11" s="367" t="s">
        <v>46</v>
      </c>
      <c r="D11" s="365">
        <v>0.332</v>
      </c>
      <c r="E11" s="372"/>
      <c r="F11" s="372"/>
      <c r="G11" s="372"/>
      <c r="H11" s="372"/>
      <c r="I11" s="372"/>
      <c r="J11" s="372"/>
    </row>
    <row r="12" spans="1:10">
      <c r="A12" s="365" t="s">
        <v>161</v>
      </c>
      <c r="B12" s="365" t="s">
        <v>162</v>
      </c>
      <c r="C12" s="367" t="s">
        <v>46</v>
      </c>
      <c r="D12" s="365">
        <v>2.2</v>
      </c>
      <c r="E12" s="372"/>
      <c r="F12" s="372"/>
      <c r="G12" s="372"/>
      <c r="H12" s="372"/>
      <c r="I12" s="372"/>
      <c r="J12" s="372"/>
    </row>
    <row r="13" spans="1:10">
      <c r="A13" s="365" t="s">
        <v>163</v>
      </c>
      <c r="B13" s="365" t="s">
        <v>131</v>
      </c>
      <c r="C13" s="367" t="s">
        <v>46</v>
      </c>
      <c r="D13" s="365"/>
      <c r="E13" s="372"/>
      <c r="F13" s="372"/>
      <c r="G13" s="372"/>
      <c r="H13" s="372"/>
      <c r="I13" s="372"/>
      <c r="J13" s="372"/>
    </row>
    <row r="14" spans="1:10">
      <c r="A14" s="365" t="s">
        <v>124</v>
      </c>
      <c r="B14" s="365" t="s">
        <v>185</v>
      </c>
      <c r="C14" s="367" t="s">
        <v>46</v>
      </c>
      <c r="D14" s="365"/>
      <c r="E14" s="372"/>
      <c r="F14" s="372"/>
      <c r="G14" s="372"/>
      <c r="H14" s="372"/>
      <c r="I14" s="372"/>
      <c r="J14" s="372"/>
    </row>
    <row r="15" spans="1:10">
      <c r="A15" s="365" t="s">
        <v>126</v>
      </c>
      <c r="B15" s="365" t="s">
        <v>186</v>
      </c>
      <c r="C15" s="367" t="s">
        <v>46</v>
      </c>
      <c r="D15" s="365"/>
      <c r="E15" s="372"/>
      <c r="F15" s="372"/>
      <c r="G15" s="372"/>
      <c r="H15" s="372"/>
      <c r="I15" s="372"/>
      <c r="J15" s="372"/>
    </row>
    <row r="16" spans="1:10">
      <c r="A16" s="365" t="s">
        <v>134</v>
      </c>
      <c r="B16" s="365" t="s">
        <v>135</v>
      </c>
      <c r="C16" s="365" t="s">
        <v>136</v>
      </c>
      <c r="D16" s="365">
        <v>0.4</v>
      </c>
      <c r="E16" s="372"/>
      <c r="F16" s="372"/>
      <c r="G16" s="372"/>
      <c r="H16" s="372"/>
      <c r="I16" s="372"/>
      <c r="J16" s="372"/>
    </row>
    <row r="17" spans="1:10">
      <c r="A17" s="365" t="s">
        <v>137</v>
      </c>
      <c r="B17" s="365" t="s">
        <v>169</v>
      </c>
      <c r="C17" s="365" t="s">
        <v>136</v>
      </c>
      <c r="D17" s="365"/>
      <c r="E17" s="372"/>
      <c r="F17" s="372"/>
      <c r="G17" s="372"/>
      <c r="H17" s="372"/>
      <c r="I17" s="372"/>
      <c r="J17" s="372"/>
    </row>
    <row r="18" spans="1:10">
      <c r="A18" s="365" t="s">
        <v>140</v>
      </c>
      <c r="B18" s="365" t="s">
        <v>141</v>
      </c>
      <c r="C18" s="365" t="s">
        <v>170</v>
      </c>
      <c r="D18" s="365"/>
      <c r="E18" s="372"/>
      <c r="F18" s="372"/>
      <c r="G18" s="372"/>
      <c r="H18" s="372"/>
      <c r="I18" s="372"/>
      <c r="J18" s="372"/>
    </row>
    <row r="19" spans="1:10">
      <c r="A19" s="365" t="s">
        <v>177</v>
      </c>
      <c r="B19" s="365" t="s">
        <v>147</v>
      </c>
      <c r="C19" s="365" t="s">
        <v>145</v>
      </c>
      <c r="D19" s="365"/>
      <c r="E19" s="372"/>
      <c r="F19" s="372"/>
      <c r="G19" s="372"/>
      <c r="H19" s="372"/>
      <c r="I19" s="372"/>
      <c r="J19" s="372"/>
    </row>
    <row r="20" spans="1:10">
      <c r="A20" s="365" t="s">
        <v>178</v>
      </c>
      <c r="B20" s="365" t="s">
        <v>147</v>
      </c>
      <c r="C20" s="365" t="s">
        <v>145</v>
      </c>
      <c r="D20" s="365"/>
      <c r="E20" s="372"/>
      <c r="F20" s="372"/>
      <c r="G20" s="372"/>
      <c r="H20" s="372"/>
      <c r="I20" s="372"/>
      <c r="J20" s="372"/>
    </row>
    <row r="21" ht="15" customHeight="1" spans="1:10">
      <c r="A21" s="378"/>
      <c r="B21" s="365" t="s">
        <v>57</v>
      </c>
      <c r="C21" s="378"/>
      <c r="D21" s="380"/>
      <c r="E21" s="381"/>
      <c r="F21" s="378"/>
      <c r="G21" s="378"/>
      <c r="H21" s="378"/>
      <c r="I21" s="378"/>
      <c r="J21" s="378"/>
    </row>
    <row r="22" ht="15" customHeight="1" spans="1:10">
      <c r="A22" s="365" t="s">
        <v>58</v>
      </c>
      <c r="B22" s="365" t="s">
        <v>59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61</v>
      </c>
      <c r="B23" s="365" t="s">
        <v>62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63</v>
      </c>
      <c r="B24" s="365" t="s">
        <v>64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65</v>
      </c>
      <c r="B25" s="365" t="s">
        <v>66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67</v>
      </c>
      <c r="B26" s="365" t="s">
        <v>68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69</v>
      </c>
      <c r="B27" s="365" t="s">
        <v>70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71</v>
      </c>
      <c r="B28" s="365" t="s">
        <v>72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73</v>
      </c>
      <c r="B29" s="365" t="s">
        <v>74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75</v>
      </c>
      <c r="B30" s="365" t="s">
        <v>76</v>
      </c>
      <c r="C30" s="365" t="s">
        <v>60</v>
      </c>
      <c r="D30" s="380"/>
      <c r="E30" s="381"/>
      <c r="F30" s="365"/>
      <c r="G30" s="365"/>
      <c r="H30" s="378"/>
      <c r="I30" s="378"/>
      <c r="J30" s="378"/>
    </row>
  </sheetData>
  <mergeCells count="13">
    <mergeCell ref="A1:J1"/>
    <mergeCell ref="A2:J2"/>
    <mergeCell ref="A3:J3"/>
    <mergeCell ref="D4:E4"/>
    <mergeCell ref="H4:J4"/>
    <mergeCell ref="D21:E21"/>
    <mergeCell ref="D22:E22"/>
    <mergeCell ref="D23:E23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8.433628318584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106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65" t="s">
        <v>187</v>
      </c>
      <c r="B6" s="365" t="s">
        <v>188</v>
      </c>
      <c r="C6" s="365"/>
      <c r="D6" s="380"/>
      <c r="E6" s="389"/>
      <c r="F6" s="389"/>
      <c r="G6" s="372"/>
      <c r="H6" s="372"/>
      <c r="I6" s="372"/>
      <c r="J6" s="372"/>
    </row>
    <row r="7" spans="1:10">
      <c r="A7" s="365" t="s">
        <v>110</v>
      </c>
      <c r="B7" s="365" t="s">
        <v>111</v>
      </c>
      <c r="C7" s="367" t="s">
        <v>46</v>
      </c>
      <c r="D7" s="365">
        <v>0.004</v>
      </c>
      <c r="E7" s="372"/>
      <c r="F7" s="372"/>
      <c r="G7" s="372"/>
      <c r="H7" s="372"/>
      <c r="I7" s="372"/>
      <c r="J7" s="372"/>
    </row>
    <row r="8" spans="1:10">
      <c r="A8" s="365" t="s">
        <v>112</v>
      </c>
      <c r="B8" s="365" t="s">
        <v>113</v>
      </c>
      <c r="C8" s="367" t="s">
        <v>46</v>
      </c>
      <c r="D8" s="365"/>
      <c r="E8" s="372"/>
      <c r="F8" s="372"/>
      <c r="G8" s="372"/>
      <c r="H8" s="372"/>
      <c r="I8" s="372"/>
      <c r="J8" s="372"/>
    </row>
    <row r="9" spans="1:10">
      <c r="A9" s="365" t="s">
        <v>156</v>
      </c>
      <c r="B9" s="365" t="s">
        <v>157</v>
      </c>
      <c r="C9" s="367" t="s">
        <v>46</v>
      </c>
      <c r="D9" s="365"/>
      <c r="E9" s="372"/>
      <c r="F9" s="372"/>
      <c r="G9" s="372"/>
      <c r="H9" s="372"/>
      <c r="I9" s="372"/>
      <c r="J9" s="372"/>
    </row>
    <row r="10" spans="1:10">
      <c r="A10" s="365" t="s">
        <v>158</v>
      </c>
      <c r="B10" s="365" t="s">
        <v>159</v>
      </c>
      <c r="C10" s="367" t="s">
        <v>46</v>
      </c>
      <c r="D10" s="365"/>
      <c r="E10" s="372"/>
      <c r="F10" s="372"/>
      <c r="G10" s="372"/>
      <c r="H10" s="372"/>
      <c r="I10" s="372"/>
      <c r="J10" s="372"/>
    </row>
    <row r="11" spans="1:10">
      <c r="A11" s="365" t="s">
        <v>118</v>
      </c>
      <c r="B11" s="365" t="s">
        <v>119</v>
      </c>
      <c r="C11" s="367" t="s">
        <v>46</v>
      </c>
      <c r="D11" s="365">
        <v>0.414</v>
      </c>
      <c r="E11" s="372"/>
      <c r="F11" s="372"/>
      <c r="G11" s="372"/>
      <c r="H11" s="372"/>
      <c r="I11" s="372"/>
      <c r="J11" s="372"/>
    </row>
    <row r="12" spans="1:10">
      <c r="A12" s="365" t="s">
        <v>161</v>
      </c>
      <c r="B12" s="365" t="s">
        <v>162</v>
      </c>
      <c r="C12" s="367" t="s">
        <v>46</v>
      </c>
      <c r="D12" s="365">
        <v>2.6</v>
      </c>
      <c r="E12" s="372"/>
      <c r="F12" s="372"/>
      <c r="G12" s="372"/>
      <c r="H12" s="372"/>
      <c r="I12" s="372"/>
      <c r="J12" s="372"/>
    </row>
    <row r="13" spans="1:10">
      <c r="A13" s="365" t="s">
        <v>163</v>
      </c>
      <c r="B13" s="365" t="s">
        <v>131</v>
      </c>
      <c r="C13" s="367" t="s">
        <v>46</v>
      </c>
      <c r="D13" s="365"/>
      <c r="E13" s="372"/>
      <c r="F13" s="372"/>
      <c r="G13" s="372"/>
      <c r="H13" s="372"/>
      <c r="I13" s="372"/>
      <c r="J13" s="372"/>
    </row>
    <row r="14" spans="1:10">
      <c r="A14" s="365" t="s">
        <v>124</v>
      </c>
      <c r="B14" s="365" t="s">
        <v>185</v>
      </c>
      <c r="C14" s="367" t="s">
        <v>46</v>
      </c>
      <c r="D14" s="365"/>
      <c r="E14" s="372"/>
      <c r="F14" s="372"/>
      <c r="G14" s="372"/>
      <c r="H14" s="372"/>
      <c r="I14" s="372"/>
      <c r="J14" s="372"/>
    </row>
    <row r="15" spans="1:10">
      <c r="A15" s="365" t="s">
        <v>126</v>
      </c>
      <c r="B15" s="365" t="s">
        <v>186</v>
      </c>
      <c r="C15" s="367" t="s">
        <v>46</v>
      </c>
      <c r="D15" s="365"/>
      <c r="E15" s="372"/>
      <c r="F15" s="372"/>
      <c r="G15" s="372"/>
      <c r="H15" s="372"/>
      <c r="I15" s="372"/>
      <c r="J15" s="372"/>
    </row>
    <row r="16" spans="1:10">
      <c r="A16" s="365" t="s">
        <v>134</v>
      </c>
      <c r="B16" s="365" t="s">
        <v>135</v>
      </c>
      <c r="C16" s="365" t="s">
        <v>136</v>
      </c>
      <c r="D16" s="365">
        <v>0.4</v>
      </c>
      <c r="E16" s="372"/>
      <c r="F16" s="372"/>
      <c r="G16" s="372"/>
      <c r="H16" s="372"/>
      <c r="I16" s="372"/>
      <c r="J16" s="372"/>
    </row>
    <row r="17" spans="1:10">
      <c r="A17" s="365" t="s">
        <v>137</v>
      </c>
      <c r="B17" s="365" t="s">
        <v>169</v>
      </c>
      <c r="C17" s="365" t="s">
        <v>136</v>
      </c>
      <c r="D17" s="380"/>
      <c r="E17" s="372"/>
      <c r="F17" s="372"/>
      <c r="G17" s="372"/>
      <c r="H17" s="372"/>
      <c r="I17" s="372"/>
      <c r="J17" s="372"/>
    </row>
    <row r="18" spans="1:10">
      <c r="A18" s="365" t="s">
        <v>140</v>
      </c>
      <c r="B18" s="365" t="s">
        <v>141</v>
      </c>
      <c r="C18" s="365" t="s">
        <v>170</v>
      </c>
      <c r="D18" s="380"/>
      <c r="E18" s="372"/>
      <c r="F18" s="372"/>
      <c r="G18" s="372"/>
      <c r="H18" s="372"/>
      <c r="I18" s="372"/>
      <c r="J18" s="372"/>
    </row>
    <row r="19" spans="1:10">
      <c r="A19" s="365" t="s">
        <v>177</v>
      </c>
      <c r="B19" s="365" t="s">
        <v>147</v>
      </c>
      <c r="C19" s="365" t="s">
        <v>145</v>
      </c>
      <c r="D19" s="380"/>
      <c r="E19" s="372"/>
      <c r="F19" s="372"/>
      <c r="G19" s="372"/>
      <c r="H19" s="372"/>
      <c r="I19" s="372"/>
      <c r="J19" s="372"/>
    </row>
    <row r="20" spans="1:10">
      <c r="A20" s="365" t="s">
        <v>178</v>
      </c>
      <c r="B20" s="365" t="s">
        <v>147</v>
      </c>
      <c r="C20" s="365" t="s">
        <v>145</v>
      </c>
      <c r="D20" s="380"/>
      <c r="E20" s="372"/>
      <c r="F20" s="372"/>
      <c r="G20" s="372"/>
      <c r="H20" s="372"/>
      <c r="I20" s="372"/>
      <c r="J20" s="372"/>
    </row>
    <row r="21" ht="15" customHeight="1" spans="1:10">
      <c r="A21" s="378"/>
      <c r="B21" s="365" t="s">
        <v>57</v>
      </c>
      <c r="C21" s="378"/>
      <c r="D21" s="380"/>
      <c r="E21" s="381"/>
      <c r="F21" s="378"/>
      <c r="G21" s="378"/>
      <c r="H21" s="378"/>
      <c r="I21" s="378"/>
      <c r="J21" s="378"/>
    </row>
    <row r="22" ht="15" customHeight="1" spans="1:10">
      <c r="A22" s="365" t="s">
        <v>58</v>
      </c>
      <c r="B22" s="365" t="s">
        <v>59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61</v>
      </c>
      <c r="B23" s="365" t="s">
        <v>62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63</v>
      </c>
      <c r="B24" s="365" t="s">
        <v>64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65</v>
      </c>
      <c r="B25" s="365" t="s">
        <v>66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67</v>
      </c>
      <c r="B26" s="365" t="s">
        <v>68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69</v>
      </c>
      <c r="B27" s="365" t="s">
        <v>70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71</v>
      </c>
      <c r="B28" s="365" t="s">
        <v>72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ht="15" customHeight="1" spans="1:10">
      <c r="A29" s="365" t="s">
        <v>73</v>
      </c>
      <c r="B29" s="365" t="s">
        <v>74</v>
      </c>
      <c r="C29" s="365" t="s">
        <v>60</v>
      </c>
      <c r="D29" s="380"/>
      <c r="E29" s="381"/>
      <c r="F29" s="365"/>
      <c r="G29" s="365"/>
      <c r="H29" s="378"/>
      <c r="I29" s="378"/>
      <c r="J29" s="378"/>
    </row>
    <row r="30" ht="15" customHeight="1" spans="1:10">
      <c r="A30" s="365" t="s">
        <v>75</v>
      </c>
      <c r="B30" s="365" t="s">
        <v>76</v>
      </c>
      <c r="C30" s="365" t="s">
        <v>60</v>
      </c>
      <c r="D30" s="380"/>
      <c r="E30" s="381"/>
      <c r="F30" s="365"/>
      <c r="G30" s="365"/>
      <c r="H30" s="378"/>
      <c r="I30" s="378"/>
      <c r="J30" s="378"/>
    </row>
  </sheetData>
  <mergeCells count="13">
    <mergeCell ref="A1:J1"/>
    <mergeCell ref="A2:J2"/>
    <mergeCell ref="A3:J3"/>
    <mergeCell ref="D4:E4"/>
    <mergeCell ref="H4:J4"/>
    <mergeCell ref="D21:E21"/>
    <mergeCell ref="D22:E22"/>
    <mergeCell ref="D23:E23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189</v>
      </c>
      <c r="B7" s="365" t="s">
        <v>190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95</v>
      </c>
      <c r="C8" s="367" t="s">
        <v>46</v>
      </c>
      <c r="D8" s="365">
        <v>0.05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96</v>
      </c>
      <c r="C9" s="367" t="s">
        <v>46</v>
      </c>
      <c r="D9" s="365">
        <v>0.05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97</v>
      </c>
      <c r="C10" s="367" t="s">
        <v>46</v>
      </c>
      <c r="D10" s="365">
        <v>1.2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98</v>
      </c>
      <c r="C11" s="367" t="s">
        <v>46</v>
      </c>
      <c r="D11" s="365">
        <v>1.2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1.2</v>
      </c>
      <c r="E12" s="365"/>
      <c r="F12" s="372"/>
      <c r="G12" s="372"/>
      <c r="H12" s="372"/>
      <c r="I12" s="372"/>
      <c r="J12" s="372"/>
    </row>
    <row r="13" ht="22.5" spans="1:10">
      <c r="A13" s="365"/>
      <c r="B13" s="375" t="s">
        <v>50</v>
      </c>
      <c r="C13" s="367" t="s">
        <v>46</v>
      </c>
      <c r="D13" s="365">
        <v>1.2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52</v>
      </c>
      <c r="C14" s="367" t="s">
        <v>46</v>
      </c>
      <c r="D14" s="365">
        <v>0.6</v>
      </c>
      <c r="E14" s="365"/>
      <c r="F14" s="372"/>
      <c r="G14" s="372"/>
      <c r="H14" s="372"/>
      <c r="I14" s="372"/>
      <c r="J14" s="372"/>
    </row>
    <row r="15" spans="1:10">
      <c r="A15" s="365"/>
      <c r="B15" s="375" t="s">
        <v>55</v>
      </c>
      <c r="C15" s="365" t="s">
        <v>191</v>
      </c>
      <c r="D15" s="365"/>
      <c r="E15" s="365"/>
      <c r="F15" s="372"/>
      <c r="G15" s="372"/>
      <c r="H15" s="372"/>
      <c r="I15" s="372"/>
      <c r="J15" s="372"/>
    </row>
    <row r="16" ht="15" customHeight="1" spans="1:10">
      <c r="A16" s="378"/>
      <c r="B16" s="365" t="s">
        <v>57</v>
      </c>
      <c r="C16" s="365"/>
      <c r="D16" s="393"/>
      <c r="E16" s="394"/>
      <c r="F16" s="378"/>
      <c r="G16" s="378"/>
      <c r="H16" s="378"/>
      <c r="I16" s="378"/>
      <c r="J16" s="378"/>
    </row>
    <row r="17" ht="15" customHeight="1" spans="1:10">
      <c r="A17" s="365" t="s">
        <v>58</v>
      </c>
      <c r="B17" s="365" t="s">
        <v>59</v>
      </c>
      <c r="C17" s="365" t="s">
        <v>60</v>
      </c>
      <c r="D17" s="393"/>
      <c r="E17" s="394"/>
      <c r="F17" s="365"/>
      <c r="G17" s="365"/>
      <c r="H17" s="378"/>
      <c r="I17" s="378"/>
      <c r="J17" s="378"/>
    </row>
    <row r="18" ht="15" customHeight="1" spans="1:10">
      <c r="A18" s="365" t="s">
        <v>61</v>
      </c>
      <c r="B18" s="365" t="s">
        <v>62</v>
      </c>
      <c r="C18" s="365" t="s">
        <v>60</v>
      </c>
      <c r="D18" s="393"/>
      <c r="E18" s="394"/>
      <c r="F18" s="365"/>
      <c r="G18" s="365"/>
      <c r="H18" s="378"/>
      <c r="I18" s="378"/>
      <c r="J18" s="378"/>
    </row>
    <row r="19" ht="15" customHeight="1" spans="1:10">
      <c r="A19" s="365" t="s">
        <v>63</v>
      </c>
      <c r="B19" s="365" t="s">
        <v>64</v>
      </c>
      <c r="C19" s="365" t="s">
        <v>60</v>
      </c>
      <c r="D19" s="393"/>
      <c r="E19" s="394"/>
      <c r="F19" s="365"/>
      <c r="G19" s="365"/>
      <c r="H19" s="378"/>
      <c r="I19" s="378"/>
      <c r="J19" s="378"/>
    </row>
    <row r="20" ht="15" customHeight="1" spans="1:10">
      <c r="A20" s="365" t="s">
        <v>65</v>
      </c>
      <c r="B20" s="365" t="s">
        <v>66</v>
      </c>
      <c r="C20" s="365" t="s">
        <v>60</v>
      </c>
      <c r="D20" s="393"/>
      <c r="E20" s="394"/>
      <c r="F20" s="365"/>
      <c r="G20" s="365"/>
      <c r="H20" s="378"/>
      <c r="I20" s="378"/>
      <c r="J20" s="378"/>
    </row>
    <row r="21" ht="15" customHeight="1" spans="1:10">
      <c r="A21" s="365" t="s">
        <v>67</v>
      </c>
      <c r="B21" s="365" t="s">
        <v>68</v>
      </c>
      <c r="C21" s="365" t="s">
        <v>60</v>
      </c>
      <c r="D21" s="393"/>
      <c r="E21" s="394"/>
      <c r="F21" s="365"/>
      <c r="G21" s="365"/>
      <c r="H21" s="378"/>
      <c r="I21" s="378"/>
      <c r="J21" s="378"/>
    </row>
    <row r="22" ht="15" customHeight="1" spans="1:10">
      <c r="A22" s="365" t="s">
        <v>69</v>
      </c>
      <c r="B22" s="365" t="s">
        <v>70</v>
      </c>
      <c r="C22" s="365" t="s">
        <v>60</v>
      </c>
      <c r="D22" s="393"/>
      <c r="E22" s="394"/>
      <c r="F22" s="365"/>
      <c r="G22" s="365"/>
      <c r="H22" s="378"/>
      <c r="I22" s="378"/>
      <c r="J22" s="378"/>
    </row>
    <row r="23" ht="15" customHeight="1" spans="1:10">
      <c r="A23" s="365" t="s">
        <v>71</v>
      </c>
      <c r="B23" s="365" t="s">
        <v>72</v>
      </c>
      <c r="C23" s="365" t="s">
        <v>60</v>
      </c>
      <c r="D23" s="393"/>
      <c r="E23" s="394"/>
      <c r="F23" s="365"/>
      <c r="G23" s="365"/>
      <c r="H23" s="378"/>
      <c r="I23" s="378"/>
      <c r="J23" s="378"/>
    </row>
    <row r="24" ht="15" customHeight="1" spans="1:10">
      <c r="A24" s="365" t="s">
        <v>73</v>
      </c>
      <c r="B24" s="365" t="s">
        <v>74</v>
      </c>
      <c r="C24" s="365" t="s">
        <v>60</v>
      </c>
      <c r="D24" s="393"/>
      <c r="E24" s="394"/>
      <c r="F24" s="365"/>
      <c r="G24" s="365"/>
      <c r="H24" s="378"/>
      <c r="I24" s="378"/>
      <c r="J24" s="378"/>
    </row>
    <row r="25" ht="15" customHeight="1" spans="1:10">
      <c r="A25" s="365" t="s">
        <v>75</v>
      </c>
      <c r="B25" s="365" t="s">
        <v>76</v>
      </c>
      <c r="C25" s="365" t="s">
        <v>60</v>
      </c>
      <c r="D25" s="393"/>
      <c r="E25" s="394"/>
      <c r="F25" s="365"/>
      <c r="G25" s="365"/>
      <c r="H25" s="378"/>
      <c r="I25" s="378"/>
      <c r="J25" s="378"/>
    </row>
  </sheetData>
  <mergeCells count="20">
    <mergeCell ref="A1:B1"/>
    <mergeCell ref="A2:J2"/>
    <mergeCell ref="A3:F3"/>
    <mergeCell ref="D4:E4"/>
    <mergeCell ref="H4:J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192</v>
      </c>
      <c r="B7" s="365" t="s">
        <v>193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194</v>
      </c>
      <c r="C8" s="367" t="s">
        <v>46</v>
      </c>
      <c r="D8" s="365">
        <v>8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195</v>
      </c>
      <c r="C9" s="367" t="s">
        <v>46</v>
      </c>
      <c r="D9" s="365">
        <v>4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55</v>
      </c>
      <c r="C10" s="365" t="s">
        <v>191</v>
      </c>
      <c r="D10" s="365"/>
      <c r="E10" s="365"/>
      <c r="F10" s="372"/>
      <c r="G10" s="372"/>
      <c r="H10" s="372"/>
      <c r="I10" s="372"/>
      <c r="J10" s="372"/>
    </row>
    <row r="11" ht="15" customHeight="1" spans="1:10">
      <c r="A11" s="378"/>
      <c r="B11" s="365" t="s">
        <v>57</v>
      </c>
      <c r="C11" s="365"/>
      <c r="D11" s="393"/>
      <c r="E11" s="394"/>
      <c r="F11" s="378"/>
      <c r="G11" s="378"/>
      <c r="H11" s="378"/>
      <c r="I11" s="378"/>
      <c r="J11" s="378"/>
    </row>
    <row r="12" ht="15" customHeight="1" spans="1:10">
      <c r="A12" s="365" t="s">
        <v>58</v>
      </c>
      <c r="B12" s="365" t="s">
        <v>59</v>
      </c>
      <c r="C12" s="365" t="s">
        <v>60</v>
      </c>
      <c r="D12" s="380"/>
      <c r="E12" s="381"/>
      <c r="F12" s="365"/>
      <c r="G12" s="365"/>
      <c r="H12" s="378"/>
      <c r="I12" s="378"/>
      <c r="J12" s="378"/>
    </row>
    <row r="13" ht="15" customHeight="1" spans="1:10">
      <c r="A13" s="365" t="s">
        <v>61</v>
      </c>
      <c r="B13" s="365" t="s">
        <v>62</v>
      </c>
      <c r="C13" s="365" t="s">
        <v>60</v>
      </c>
      <c r="D13" s="393"/>
      <c r="E13" s="394"/>
      <c r="F13" s="365"/>
      <c r="G13" s="365"/>
      <c r="H13" s="378"/>
      <c r="I13" s="378"/>
      <c r="J13" s="378"/>
    </row>
    <row r="14" ht="15" customHeight="1" spans="1:10">
      <c r="A14" s="365" t="s">
        <v>63</v>
      </c>
      <c r="B14" s="365" t="s">
        <v>64</v>
      </c>
      <c r="C14" s="365" t="s">
        <v>60</v>
      </c>
      <c r="D14" s="393"/>
      <c r="E14" s="394"/>
      <c r="F14" s="365"/>
      <c r="G14" s="365"/>
      <c r="H14" s="378"/>
      <c r="I14" s="378"/>
      <c r="J14" s="378"/>
    </row>
    <row r="15" ht="15" customHeight="1" spans="1:10">
      <c r="A15" s="365" t="s">
        <v>65</v>
      </c>
      <c r="B15" s="365" t="s">
        <v>66</v>
      </c>
      <c r="C15" s="365" t="s">
        <v>60</v>
      </c>
      <c r="D15" s="393"/>
      <c r="E15" s="394"/>
      <c r="F15" s="365"/>
      <c r="G15" s="365"/>
      <c r="H15" s="378"/>
      <c r="I15" s="378"/>
      <c r="J15" s="378"/>
    </row>
    <row r="16" ht="15" customHeight="1" spans="1:10">
      <c r="A16" s="365" t="s">
        <v>67</v>
      </c>
      <c r="B16" s="365" t="s">
        <v>68</v>
      </c>
      <c r="C16" s="365" t="s">
        <v>60</v>
      </c>
      <c r="D16" s="393"/>
      <c r="E16" s="394"/>
      <c r="F16" s="365"/>
      <c r="G16" s="365"/>
      <c r="H16" s="378"/>
      <c r="I16" s="378"/>
      <c r="J16" s="378"/>
    </row>
    <row r="17" ht="15" customHeight="1" spans="1:10">
      <c r="A17" s="365" t="s">
        <v>69</v>
      </c>
      <c r="B17" s="365" t="s">
        <v>70</v>
      </c>
      <c r="C17" s="365" t="s">
        <v>60</v>
      </c>
      <c r="D17" s="393"/>
      <c r="E17" s="394"/>
      <c r="F17" s="365"/>
      <c r="G17" s="365"/>
      <c r="H17" s="378"/>
      <c r="I17" s="378"/>
      <c r="J17" s="378"/>
    </row>
    <row r="18" ht="15" customHeight="1" spans="1:10">
      <c r="A18" s="365" t="s">
        <v>71</v>
      </c>
      <c r="B18" s="365" t="s">
        <v>72</v>
      </c>
      <c r="C18" s="365" t="s">
        <v>60</v>
      </c>
      <c r="D18" s="393"/>
      <c r="E18" s="394"/>
      <c r="F18" s="365"/>
      <c r="G18" s="365"/>
      <c r="H18" s="378"/>
      <c r="I18" s="378"/>
      <c r="J18" s="378"/>
    </row>
    <row r="19" ht="15" customHeight="1" spans="1:10">
      <c r="A19" s="365" t="s">
        <v>73</v>
      </c>
      <c r="B19" s="365" t="s">
        <v>74</v>
      </c>
      <c r="C19" s="365" t="s">
        <v>60</v>
      </c>
      <c r="D19" s="393"/>
      <c r="E19" s="394"/>
      <c r="F19" s="365"/>
      <c r="G19" s="365"/>
      <c r="H19" s="378"/>
      <c r="I19" s="378"/>
      <c r="J19" s="378"/>
    </row>
    <row r="20" ht="15" customHeight="1" spans="1:10">
      <c r="A20" s="365" t="s">
        <v>75</v>
      </c>
      <c r="B20" s="365" t="s">
        <v>76</v>
      </c>
      <c r="C20" s="365" t="s">
        <v>60</v>
      </c>
      <c r="D20" s="393"/>
      <c r="E20" s="394"/>
      <c r="F20" s="365"/>
      <c r="G20" s="365"/>
      <c r="H20" s="378"/>
      <c r="I20" s="378"/>
      <c r="J20" s="378"/>
    </row>
  </sheetData>
  <mergeCells count="20">
    <mergeCell ref="A1:B1"/>
    <mergeCell ref="A2:J2"/>
    <mergeCell ref="A3:F3"/>
    <mergeCell ref="D4:E4"/>
    <mergeCell ref="H4:J4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196</v>
      </c>
      <c r="B7" s="365" t="s">
        <v>197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198</v>
      </c>
      <c r="C8" s="367" t="s">
        <v>46</v>
      </c>
      <c r="D8" s="365">
        <v>3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195</v>
      </c>
      <c r="C9" s="367" t="s">
        <v>46</v>
      </c>
      <c r="D9" s="365">
        <v>1.5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55</v>
      </c>
      <c r="C10" s="365" t="s">
        <v>191</v>
      </c>
      <c r="D10" s="365"/>
      <c r="E10" s="365"/>
      <c r="F10" s="372"/>
      <c r="G10" s="372"/>
      <c r="H10" s="372"/>
      <c r="I10" s="372"/>
      <c r="J10" s="372"/>
    </row>
    <row r="11" ht="15" customHeight="1" spans="1:10">
      <c r="A11" s="378"/>
      <c r="B11" s="365" t="s">
        <v>57</v>
      </c>
      <c r="C11" s="365"/>
      <c r="D11" s="393"/>
      <c r="E11" s="394"/>
      <c r="F11" s="378"/>
      <c r="G11" s="378"/>
      <c r="H11" s="378"/>
      <c r="I11" s="378"/>
      <c r="J11" s="378"/>
    </row>
    <row r="12" ht="15" customHeight="1" spans="1:10">
      <c r="A12" s="365" t="s">
        <v>58</v>
      </c>
      <c r="B12" s="365" t="s">
        <v>59</v>
      </c>
      <c r="C12" s="365" t="s">
        <v>60</v>
      </c>
      <c r="D12" s="380"/>
      <c r="E12" s="381"/>
      <c r="F12" s="365"/>
      <c r="G12" s="365"/>
      <c r="H12" s="378"/>
      <c r="I12" s="378"/>
      <c r="J12" s="378"/>
    </row>
    <row r="13" ht="15" customHeight="1" spans="1:10">
      <c r="A13" s="365" t="s">
        <v>61</v>
      </c>
      <c r="B13" s="365" t="s">
        <v>62</v>
      </c>
      <c r="C13" s="365" t="s">
        <v>60</v>
      </c>
      <c r="D13" s="380"/>
      <c r="E13" s="381"/>
      <c r="F13" s="365"/>
      <c r="G13" s="365"/>
      <c r="H13" s="378"/>
      <c r="I13" s="378"/>
      <c r="J13" s="378"/>
    </row>
    <row r="14" ht="15" customHeight="1" spans="1:10">
      <c r="A14" s="365" t="s">
        <v>63</v>
      </c>
      <c r="B14" s="365" t="s">
        <v>64</v>
      </c>
      <c r="C14" s="365" t="s">
        <v>60</v>
      </c>
      <c r="D14" s="380"/>
      <c r="E14" s="381"/>
      <c r="F14" s="365"/>
      <c r="G14" s="365"/>
      <c r="H14" s="378"/>
      <c r="I14" s="378"/>
      <c r="J14" s="378"/>
    </row>
    <row r="15" ht="15" customHeight="1" spans="1:10">
      <c r="A15" s="365" t="s">
        <v>65</v>
      </c>
      <c r="B15" s="365" t="s">
        <v>66</v>
      </c>
      <c r="C15" s="365" t="s">
        <v>60</v>
      </c>
      <c r="D15" s="380"/>
      <c r="E15" s="381"/>
      <c r="F15" s="365"/>
      <c r="G15" s="365"/>
      <c r="H15" s="378"/>
      <c r="I15" s="378"/>
      <c r="J15" s="378"/>
    </row>
    <row r="16" ht="15" customHeight="1" spans="1:10">
      <c r="A16" s="365" t="s">
        <v>67</v>
      </c>
      <c r="B16" s="365" t="s">
        <v>68</v>
      </c>
      <c r="C16" s="365" t="s">
        <v>60</v>
      </c>
      <c r="D16" s="380"/>
      <c r="E16" s="381"/>
      <c r="F16" s="365"/>
      <c r="G16" s="365"/>
      <c r="H16" s="378"/>
      <c r="I16" s="378"/>
      <c r="J16" s="378"/>
    </row>
    <row r="17" ht="15" customHeight="1" spans="1:10">
      <c r="A17" s="365" t="s">
        <v>69</v>
      </c>
      <c r="B17" s="365" t="s">
        <v>70</v>
      </c>
      <c r="C17" s="365" t="s">
        <v>60</v>
      </c>
      <c r="D17" s="380"/>
      <c r="E17" s="381"/>
      <c r="F17" s="365"/>
      <c r="G17" s="365"/>
      <c r="H17" s="378"/>
      <c r="I17" s="378"/>
      <c r="J17" s="378"/>
    </row>
    <row r="18" ht="15" customHeight="1" spans="1:10">
      <c r="A18" s="365" t="s">
        <v>71</v>
      </c>
      <c r="B18" s="365" t="s">
        <v>72</v>
      </c>
      <c r="C18" s="365" t="s">
        <v>60</v>
      </c>
      <c r="D18" s="380"/>
      <c r="E18" s="381"/>
      <c r="F18" s="365"/>
      <c r="G18" s="365"/>
      <c r="H18" s="378"/>
      <c r="I18" s="378"/>
      <c r="J18" s="378"/>
    </row>
    <row r="19" ht="15" customHeight="1" spans="1:10">
      <c r="A19" s="365" t="s">
        <v>73</v>
      </c>
      <c r="B19" s="365" t="s">
        <v>74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75</v>
      </c>
      <c r="B20" s="365" t="s">
        <v>76</v>
      </c>
      <c r="C20" s="365" t="s">
        <v>60</v>
      </c>
      <c r="D20" s="380"/>
      <c r="E20" s="381"/>
      <c r="F20" s="365"/>
      <c r="G20" s="365"/>
      <c r="H20" s="378"/>
      <c r="I20" s="378"/>
      <c r="J20" s="378"/>
    </row>
  </sheetData>
  <mergeCells count="20">
    <mergeCell ref="A1:B1"/>
    <mergeCell ref="A2:J2"/>
    <mergeCell ref="A3:F3"/>
    <mergeCell ref="D4:E4"/>
    <mergeCell ref="H4:J4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199</v>
      </c>
      <c r="B7" s="365" t="s">
        <v>200</v>
      </c>
      <c r="C7" s="365" t="s">
        <v>201</v>
      </c>
      <c r="D7" s="389"/>
      <c r="E7" s="372"/>
      <c r="F7" s="372"/>
      <c r="G7" s="372"/>
      <c r="H7" s="372"/>
      <c r="I7" s="372"/>
      <c r="J7" s="372"/>
    </row>
    <row r="8" spans="1:10">
      <c r="A8" s="365"/>
      <c r="B8" s="392" t="s">
        <v>202</v>
      </c>
      <c r="C8" s="365"/>
      <c r="D8" s="365">
        <v>2</v>
      </c>
      <c r="E8" s="372"/>
      <c r="F8" s="372"/>
      <c r="G8" s="372"/>
      <c r="H8" s="372"/>
      <c r="I8" s="372"/>
      <c r="J8" s="372"/>
    </row>
    <row r="9" ht="22.5" customHeight="1" spans="1:10">
      <c r="A9" s="365"/>
      <c r="B9" s="375" t="s">
        <v>203</v>
      </c>
      <c r="C9" s="365" t="s">
        <v>139</v>
      </c>
      <c r="D9" s="365"/>
      <c r="E9" s="365"/>
      <c r="F9" s="372"/>
      <c r="G9" s="372"/>
      <c r="H9" s="372"/>
      <c r="I9" s="372"/>
      <c r="J9" s="372"/>
    </row>
    <row r="10" ht="22.5" spans="1:10">
      <c r="A10" s="365"/>
      <c r="B10" s="375" t="s">
        <v>204</v>
      </c>
      <c r="C10" s="365" t="s">
        <v>139</v>
      </c>
      <c r="D10" s="365"/>
      <c r="E10" s="365"/>
      <c r="F10" s="372"/>
      <c r="G10" s="372"/>
      <c r="H10" s="372"/>
      <c r="I10" s="372"/>
      <c r="J10" s="372"/>
    </row>
    <row r="11" spans="1:10">
      <c r="A11" s="365"/>
      <c r="B11" s="375" t="s">
        <v>55</v>
      </c>
      <c r="C11" s="365" t="s">
        <v>191</v>
      </c>
      <c r="D11" s="365"/>
      <c r="E11" s="365"/>
      <c r="F11" s="372"/>
      <c r="G11" s="372"/>
      <c r="H11" s="372"/>
      <c r="I11" s="372"/>
      <c r="J11" s="372"/>
    </row>
    <row r="12" ht="15" customHeight="1" spans="1:10">
      <c r="A12" s="378"/>
      <c r="B12" s="365" t="s">
        <v>57</v>
      </c>
      <c r="C12" s="365"/>
      <c r="D12" s="393"/>
      <c r="E12" s="394"/>
      <c r="F12" s="378"/>
      <c r="G12" s="378"/>
      <c r="H12" s="378"/>
      <c r="I12" s="378"/>
      <c r="J12" s="378"/>
    </row>
    <row r="13" ht="15" customHeight="1" spans="1:10">
      <c r="A13" s="365" t="s">
        <v>58</v>
      </c>
      <c r="B13" s="365" t="s">
        <v>59</v>
      </c>
      <c r="C13" s="365" t="s">
        <v>60</v>
      </c>
      <c r="D13" s="380"/>
      <c r="E13" s="381"/>
      <c r="F13" s="365"/>
      <c r="G13" s="365"/>
      <c r="H13" s="378"/>
      <c r="I13" s="378"/>
      <c r="J13" s="378"/>
    </row>
    <row r="14" ht="15" customHeight="1" spans="1:10">
      <c r="A14" s="365" t="s">
        <v>61</v>
      </c>
      <c r="B14" s="365" t="s">
        <v>62</v>
      </c>
      <c r="C14" s="365" t="s">
        <v>60</v>
      </c>
      <c r="D14" s="380"/>
      <c r="E14" s="381"/>
      <c r="F14" s="365"/>
      <c r="G14" s="365"/>
      <c r="H14" s="378"/>
      <c r="I14" s="378"/>
      <c r="J14" s="378"/>
    </row>
    <row r="15" ht="15" customHeight="1" spans="1:10">
      <c r="A15" s="365" t="s">
        <v>63</v>
      </c>
      <c r="B15" s="365" t="s">
        <v>64</v>
      </c>
      <c r="C15" s="365" t="s">
        <v>60</v>
      </c>
      <c r="D15" s="380"/>
      <c r="E15" s="381"/>
      <c r="F15" s="365"/>
      <c r="G15" s="365"/>
      <c r="H15" s="378"/>
      <c r="I15" s="378"/>
      <c r="J15" s="378"/>
    </row>
    <row r="16" ht="15" customHeight="1" spans="1:10">
      <c r="A16" s="365" t="s">
        <v>65</v>
      </c>
      <c r="B16" s="365" t="s">
        <v>66</v>
      </c>
      <c r="C16" s="365" t="s">
        <v>60</v>
      </c>
      <c r="D16" s="380"/>
      <c r="E16" s="381"/>
      <c r="F16" s="365"/>
      <c r="G16" s="365"/>
      <c r="H16" s="378"/>
      <c r="I16" s="378"/>
      <c r="J16" s="378"/>
    </row>
    <row r="17" ht="15" customHeight="1" spans="1:10">
      <c r="A17" s="365" t="s">
        <v>67</v>
      </c>
      <c r="B17" s="365" t="s">
        <v>68</v>
      </c>
      <c r="C17" s="365" t="s">
        <v>60</v>
      </c>
      <c r="D17" s="380"/>
      <c r="E17" s="381"/>
      <c r="F17" s="365"/>
      <c r="G17" s="365"/>
      <c r="H17" s="378"/>
      <c r="I17" s="378"/>
      <c r="J17" s="378"/>
    </row>
    <row r="18" ht="15" customHeight="1" spans="1:10">
      <c r="A18" s="365" t="s">
        <v>69</v>
      </c>
      <c r="B18" s="365" t="s">
        <v>70</v>
      </c>
      <c r="C18" s="365" t="s">
        <v>60</v>
      </c>
      <c r="D18" s="380"/>
      <c r="E18" s="381"/>
      <c r="F18" s="365"/>
      <c r="G18" s="365"/>
      <c r="H18" s="378"/>
      <c r="I18" s="378"/>
      <c r="J18" s="378"/>
    </row>
    <row r="19" ht="15" customHeight="1" spans="1:10">
      <c r="A19" s="365" t="s">
        <v>71</v>
      </c>
      <c r="B19" s="365" t="s">
        <v>72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73</v>
      </c>
      <c r="B20" s="365" t="s">
        <v>74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75</v>
      </c>
      <c r="B21" s="365" t="s">
        <v>76</v>
      </c>
      <c r="C21" s="365" t="s">
        <v>60</v>
      </c>
      <c r="D21" s="380"/>
      <c r="E21" s="381"/>
      <c r="F21" s="365"/>
      <c r="G21" s="365"/>
      <c r="H21" s="378"/>
      <c r="I21" s="378"/>
      <c r="J21" s="378"/>
    </row>
  </sheetData>
  <mergeCells count="20">
    <mergeCell ref="A1:B1"/>
    <mergeCell ref="A2:J2"/>
    <mergeCell ref="A3:F3"/>
    <mergeCell ref="D4:E4"/>
    <mergeCell ref="H4:J4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77</v>
      </c>
      <c r="B7" s="365" t="s">
        <v>78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45</v>
      </c>
      <c r="C8" s="367" t="s">
        <v>46</v>
      </c>
      <c r="D8" s="365">
        <v>0.03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47</v>
      </c>
      <c r="C9" s="367" t="s">
        <v>46</v>
      </c>
      <c r="D9" s="365">
        <v>0.03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48</v>
      </c>
      <c r="C10" s="367" t="s">
        <v>46</v>
      </c>
      <c r="D10" s="365">
        <v>1.6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49</v>
      </c>
      <c r="C11" s="367" t="s">
        <v>46</v>
      </c>
      <c r="D11" s="365">
        <v>1.6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1.6</v>
      </c>
      <c r="E12" s="365"/>
      <c r="F12" s="372"/>
      <c r="G12" s="372"/>
      <c r="H12" s="372"/>
      <c r="I12" s="372"/>
      <c r="J12" s="372"/>
    </row>
    <row r="13" spans="1:10">
      <c r="A13" s="365"/>
      <c r="B13" s="375" t="s">
        <v>51</v>
      </c>
      <c r="C13" s="367" t="s">
        <v>46</v>
      </c>
      <c r="D13" s="365">
        <v>1.6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50</v>
      </c>
      <c r="C14" s="367" t="s">
        <v>46</v>
      </c>
      <c r="D14" s="365">
        <v>1.6</v>
      </c>
      <c r="E14" s="365"/>
      <c r="F14" s="372"/>
      <c r="G14" s="372"/>
      <c r="H14" s="372"/>
      <c r="I14" s="372"/>
      <c r="J14" s="372"/>
    </row>
    <row r="15" ht="22.5" spans="1:10">
      <c r="A15" s="365"/>
      <c r="B15" s="375" t="s">
        <v>52</v>
      </c>
      <c r="C15" s="367" t="s">
        <v>46</v>
      </c>
      <c r="D15" s="365">
        <v>0.8</v>
      </c>
      <c r="E15" s="365"/>
      <c r="F15" s="372"/>
      <c r="G15" s="372"/>
      <c r="H15" s="372"/>
      <c r="I15" s="372"/>
      <c r="J15" s="372"/>
    </row>
    <row r="16" ht="22.5" spans="1:10">
      <c r="A16" s="365"/>
      <c r="B16" s="375" t="s">
        <v>53</v>
      </c>
      <c r="C16" s="387" t="s">
        <v>54</v>
      </c>
      <c r="D16" s="365"/>
      <c r="E16" s="365"/>
      <c r="F16" s="372"/>
      <c r="G16" s="372"/>
      <c r="H16" s="372"/>
      <c r="I16" s="372"/>
      <c r="J16" s="372"/>
    </row>
    <row r="17" spans="1:10">
      <c r="A17" s="365"/>
      <c r="B17" s="375" t="s">
        <v>55</v>
      </c>
      <c r="C17" s="367" t="s">
        <v>56</v>
      </c>
      <c r="D17" s="365"/>
      <c r="E17" s="365"/>
      <c r="F17" s="372"/>
      <c r="G17" s="372"/>
      <c r="H17" s="372"/>
      <c r="I17" s="372"/>
      <c r="J17" s="372"/>
    </row>
    <row r="18" ht="15" customHeight="1" spans="1:10">
      <c r="A18" s="378"/>
      <c r="B18" s="365" t="s">
        <v>57</v>
      </c>
      <c r="C18" s="365"/>
      <c r="D18" s="393"/>
      <c r="E18" s="394"/>
      <c r="F18" s="378"/>
      <c r="G18" s="378"/>
      <c r="H18" s="378"/>
      <c r="I18" s="378"/>
      <c r="J18" s="378"/>
    </row>
    <row r="19" ht="15" customHeight="1" spans="1:10">
      <c r="A19" s="365" t="s">
        <v>58</v>
      </c>
      <c r="B19" s="365" t="s">
        <v>59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61</v>
      </c>
      <c r="B20" s="365" t="s">
        <v>62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63</v>
      </c>
      <c r="B21" s="365" t="s">
        <v>64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65</v>
      </c>
      <c r="B22" s="365" t="s">
        <v>66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67</v>
      </c>
      <c r="B23" s="365" t="s">
        <v>68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69</v>
      </c>
      <c r="B24" s="365" t="s">
        <v>70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71</v>
      </c>
      <c r="B25" s="365" t="s">
        <v>72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73</v>
      </c>
      <c r="B26" s="365" t="s">
        <v>74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75</v>
      </c>
      <c r="B27" s="365" t="s">
        <v>76</v>
      </c>
      <c r="C27" s="365" t="s">
        <v>60</v>
      </c>
      <c r="D27" s="380"/>
      <c r="E27" s="381"/>
      <c r="F27" s="365"/>
      <c r="G27" s="365"/>
      <c r="H27" s="378"/>
      <c r="I27" s="378"/>
      <c r="J27" s="378"/>
    </row>
  </sheetData>
  <mergeCells count="20">
    <mergeCell ref="A1:B1"/>
    <mergeCell ref="A2:J2"/>
    <mergeCell ref="A3:F3"/>
    <mergeCell ref="D4:E4"/>
    <mergeCell ref="H4:J4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205</v>
      </c>
      <c r="B7" s="365" t="s">
        <v>206</v>
      </c>
      <c r="C7" s="365" t="s">
        <v>201</v>
      </c>
      <c r="D7" s="389"/>
      <c r="E7" s="372"/>
      <c r="F7" s="372"/>
      <c r="G7" s="372"/>
      <c r="H7" s="372"/>
      <c r="I7" s="372"/>
      <c r="J7" s="372"/>
    </row>
    <row r="8" spans="1:10">
      <c r="A8" s="365"/>
      <c r="B8" s="392" t="s">
        <v>202</v>
      </c>
      <c r="C8" s="365"/>
      <c r="D8" s="365">
        <v>2</v>
      </c>
      <c r="E8" s="372"/>
      <c r="F8" s="372"/>
      <c r="G8" s="372"/>
      <c r="H8" s="372"/>
      <c r="I8" s="372"/>
      <c r="J8" s="372"/>
    </row>
    <row r="9" ht="22.5" customHeight="1" spans="1:10">
      <c r="A9" s="365"/>
      <c r="B9" s="375" t="s">
        <v>207</v>
      </c>
      <c r="C9" s="365" t="s">
        <v>139</v>
      </c>
      <c r="D9" s="365"/>
      <c r="E9" s="365"/>
      <c r="F9" s="372"/>
      <c r="G9" s="372"/>
      <c r="H9" s="372"/>
      <c r="I9" s="372"/>
      <c r="J9" s="372"/>
    </row>
    <row r="10" ht="22.5" spans="1:10">
      <c r="A10" s="365"/>
      <c r="B10" s="375" t="s">
        <v>208</v>
      </c>
      <c r="C10" s="365" t="s">
        <v>139</v>
      </c>
      <c r="D10" s="365"/>
      <c r="E10" s="365"/>
      <c r="F10" s="372"/>
      <c r="G10" s="372"/>
      <c r="H10" s="372"/>
      <c r="I10" s="372"/>
      <c r="J10" s="372"/>
    </row>
    <row r="11" spans="1:10">
      <c r="A11" s="365"/>
      <c r="B11" s="375" t="s">
        <v>55</v>
      </c>
      <c r="C11" s="365" t="s">
        <v>191</v>
      </c>
      <c r="D11" s="365"/>
      <c r="E11" s="365"/>
      <c r="F11" s="372"/>
      <c r="G11" s="372"/>
      <c r="H11" s="372"/>
      <c r="I11" s="372"/>
      <c r="J11" s="372"/>
    </row>
    <row r="12" ht="15" customHeight="1" spans="1:10">
      <c r="A12" s="378"/>
      <c r="B12" s="365" t="s">
        <v>57</v>
      </c>
      <c r="C12" s="365"/>
      <c r="D12" s="393"/>
      <c r="E12" s="394"/>
      <c r="F12" s="378"/>
      <c r="G12" s="378"/>
      <c r="H12" s="378"/>
      <c r="I12" s="378"/>
      <c r="J12" s="378"/>
    </row>
    <row r="13" ht="15" customHeight="1" spans="1:10">
      <c r="A13" s="365" t="s">
        <v>58</v>
      </c>
      <c r="B13" s="365" t="s">
        <v>59</v>
      </c>
      <c r="C13" s="365" t="s">
        <v>60</v>
      </c>
      <c r="D13" s="380"/>
      <c r="E13" s="381"/>
      <c r="F13" s="365"/>
      <c r="G13" s="365"/>
      <c r="H13" s="378"/>
      <c r="I13" s="378"/>
      <c r="J13" s="378"/>
    </row>
    <row r="14" ht="15" customHeight="1" spans="1:10">
      <c r="A14" s="365" t="s">
        <v>61</v>
      </c>
      <c r="B14" s="365" t="s">
        <v>62</v>
      </c>
      <c r="C14" s="365" t="s">
        <v>60</v>
      </c>
      <c r="D14" s="380"/>
      <c r="E14" s="381"/>
      <c r="F14" s="365"/>
      <c r="G14" s="365"/>
      <c r="H14" s="378"/>
      <c r="I14" s="378"/>
      <c r="J14" s="378"/>
    </row>
    <row r="15" ht="15" customHeight="1" spans="1:10">
      <c r="A15" s="365" t="s">
        <v>63</v>
      </c>
      <c r="B15" s="365" t="s">
        <v>64</v>
      </c>
      <c r="C15" s="365" t="s">
        <v>60</v>
      </c>
      <c r="D15" s="380"/>
      <c r="E15" s="381"/>
      <c r="F15" s="365"/>
      <c r="G15" s="365"/>
      <c r="H15" s="378"/>
      <c r="I15" s="378"/>
      <c r="J15" s="378"/>
    </row>
    <row r="16" ht="15" customHeight="1" spans="1:10">
      <c r="A16" s="365" t="s">
        <v>65</v>
      </c>
      <c r="B16" s="365" t="s">
        <v>66</v>
      </c>
      <c r="C16" s="365" t="s">
        <v>60</v>
      </c>
      <c r="D16" s="380"/>
      <c r="E16" s="381"/>
      <c r="F16" s="365"/>
      <c r="G16" s="365"/>
      <c r="H16" s="378"/>
      <c r="I16" s="378"/>
      <c r="J16" s="378"/>
    </row>
    <row r="17" ht="15" customHeight="1" spans="1:10">
      <c r="A17" s="365" t="s">
        <v>67</v>
      </c>
      <c r="B17" s="365" t="s">
        <v>68</v>
      </c>
      <c r="C17" s="365" t="s">
        <v>60</v>
      </c>
      <c r="D17" s="380"/>
      <c r="E17" s="381"/>
      <c r="F17" s="365"/>
      <c r="G17" s="365"/>
      <c r="H17" s="378"/>
      <c r="I17" s="378"/>
      <c r="J17" s="378"/>
    </row>
    <row r="18" ht="15" customHeight="1" spans="1:10">
      <c r="A18" s="365" t="s">
        <v>69</v>
      </c>
      <c r="B18" s="365" t="s">
        <v>70</v>
      </c>
      <c r="C18" s="365" t="s">
        <v>60</v>
      </c>
      <c r="D18" s="380"/>
      <c r="E18" s="381"/>
      <c r="F18" s="365"/>
      <c r="G18" s="365"/>
      <c r="H18" s="378"/>
      <c r="I18" s="378"/>
      <c r="J18" s="378"/>
    </row>
    <row r="19" ht="15" customHeight="1" spans="1:10">
      <c r="A19" s="365" t="s">
        <v>71</v>
      </c>
      <c r="B19" s="365" t="s">
        <v>72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73</v>
      </c>
      <c r="B20" s="365" t="s">
        <v>74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75</v>
      </c>
      <c r="B21" s="365" t="s">
        <v>76</v>
      </c>
      <c r="C21" s="365" t="s">
        <v>60</v>
      </c>
      <c r="D21" s="380"/>
      <c r="E21" s="381"/>
      <c r="F21" s="365"/>
      <c r="G21" s="365"/>
      <c r="H21" s="378"/>
      <c r="I21" s="378"/>
      <c r="J21" s="378"/>
    </row>
  </sheetData>
  <mergeCells count="20">
    <mergeCell ref="A1:B1"/>
    <mergeCell ref="A2:J2"/>
    <mergeCell ref="A3:F3"/>
    <mergeCell ref="D4:E4"/>
    <mergeCell ref="H4:J4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workbookViewId="0">
      <selection activeCell="D4" sqref="D4:D5"/>
    </sheetView>
  </sheetViews>
  <sheetFormatPr defaultColWidth="9.02654867256637" defaultRowHeight="13.5"/>
  <cols>
    <col min="1" max="2" width="9.02654867256637" style="2"/>
    <col min="3" max="3" width="31.0619469026549" style="383" customWidth="1"/>
    <col min="4" max="4" width="9.02654867256637" style="2"/>
    <col min="5" max="6" width="12.5486725663717" style="2" customWidth="1"/>
    <col min="7" max="7" width="10.6902654867257" style="2" customWidth="1"/>
    <col min="8" max="8" width="11.8230088495575" style="2" customWidth="1"/>
    <col min="9" max="9" width="9.03539823008849" style="2" customWidth="1"/>
    <col min="10" max="16384" width="9.02654867256637" style="2"/>
  </cols>
  <sheetData>
    <row r="1" ht="15" customHeight="1" spans="1:11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</row>
    <row r="2" ht="27.75" spans="1:11">
      <c r="A2" s="362" t="s">
        <v>27</v>
      </c>
      <c r="B2" s="362"/>
      <c r="C2" s="388"/>
      <c r="D2" s="362"/>
      <c r="E2" s="362"/>
      <c r="F2" s="362"/>
      <c r="G2" s="362"/>
      <c r="H2" s="362"/>
      <c r="I2" s="362"/>
      <c r="J2" s="362"/>
      <c r="K2" s="362"/>
    </row>
    <row r="3" s="359" customFormat="1" ht="18" customHeight="1" spans="1:11">
      <c r="A3" s="363" t="s">
        <v>28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</row>
    <row r="4" spans="1:11">
      <c r="A4" s="364" t="s">
        <v>0</v>
      </c>
      <c r="B4" s="364" t="s">
        <v>29</v>
      </c>
      <c r="C4" s="364" t="s">
        <v>107</v>
      </c>
      <c r="D4" s="364" t="s">
        <v>36</v>
      </c>
      <c r="E4" s="364" t="s">
        <v>32</v>
      </c>
      <c r="F4" s="364"/>
      <c r="G4" s="364" t="s">
        <v>33</v>
      </c>
      <c r="H4" s="364" t="s">
        <v>34</v>
      </c>
      <c r="I4" s="364" t="s">
        <v>35</v>
      </c>
      <c r="J4" s="364"/>
      <c r="K4" s="364"/>
    </row>
    <row r="5" spans="1:11">
      <c r="A5" s="364"/>
      <c r="B5" s="364"/>
      <c r="C5" s="364"/>
      <c r="D5" s="364"/>
      <c r="E5" s="364" t="s">
        <v>209</v>
      </c>
      <c r="F5" s="364" t="s">
        <v>37</v>
      </c>
      <c r="G5" s="364"/>
      <c r="H5" s="364"/>
      <c r="I5" s="364" t="s">
        <v>38</v>
      </c>
      <c r="J5" s="364" t="s">
        <v>39</v>
      </c>
      <c r="K5" s="364" t="s">
        <v>40</v>
      </c>
    </row>
    <row r="6" s="360" customFormat="1" spans="1:11">
      <c r="A6" s="378"/>
      <c r="B6" s="365" t="s">
        <v>210</v>
      </c>
      <c r="C6" s="366" t="s">
        <v>211</v>
      </c>
      <c r="D6" s="367" t="s">
        <v>212</v>
      </c>
      <c r="E6" s="378"/>
      <c r="F6" s="365"/>
      <c r="G6" s="365"/>
      <c r="H6" s="365"/>
      <c r="I6" s="365"/>
      <c r="J6" s="365"/>
      <c r="K6" s="365"/>
    </row>
    <row r="7" spans="1:11">
      <c r="A7" s="389"/>
      <c r="B7" s="365"/>
      <c r="C7" s="384" t="s">
        <v>213</v>
      </c>
      <c r="D7" s="365"/>
      <c r="E7" s="386">
        <v>0.07</v>
      </c>
      <c r="F7" s="372"/>
      <c r="G7" s="372"/>
      <c r="H7" s="372"/>
      <c r="I7" s="372"/>
      <c r="J7" s="372"/>
      <c r="K7" s="372"/>
    </row>
    <row r="8" ht="22.5" customHeight="1" spans="1:11">
      <c r="A8" s="389"/>
      <c r="B8" s="365"/>
      <c r="C8" s="385" t="s">
        <v>214</v>
      </c>
      <c r="D8" s="367" t="s">
        <v>46</v>
      </c>
      <c r="E8" s="386"/>
      <c r="F8" s="372"/>
      <c r="G8" s="372"/>
      <c r="H8" s="372"/>
      <c r="I8" s="372"/>
      <c r="J8" s="372"/>
      <c r="K8" s="372"/>
    </row>
    <row r="9" ht="22.5" spans="1:11">
      <c r="A9" s="389"/>
      <c r="B9" s="365"/>
      <c r="C9" s="385" t="s">
        <v>215</v>
      </c>
      <c r="D9" s="367" t="s">
        <v>46</v>
      </c>
      <c r="E9" s="386"/>
      <c r="F9" s="372"/>
      <c r="G9" s="372"/>
      <c r="H9" s="372"/>
      <c r="I9" s="372"/>
      <c r="J9" s="372"/>
      <c r="K9" s="372"/>
    </row>
    <row r="10" ht="22.5" spans="1:11">
      <c r="A10" s="389"/>
      <c r="B10" s="365"/>
      <c r="C10" s="385" t="s">
        <v>216</v>
      </c>
      <c r="D10" s="367" t="s">
        <v>217</v>
      </c>
      <c r="E10" s="386"/>
      <c r="F10" s="372"/>
      <c r="G10" s="372"/>
      <c r="H10" s="372"/>
      <c r="I10" s="372"/>
      <c r="J10" s="372"/>
      <c r="K10" s="372"/>
    </row>
    <row r="11" spans="1:11">
      <c r="A11" s="389"/>
      <c r="B11" s="365"/>
      <c r="C11" s="384" t="s">
        <v>218</v>
      </c>
      <c r="D11" s="365"/>
      <c r="E11" s="386"/>
      <c r="F11" s="372"/>
      <c r="G11" s="372"/>
      <c r="H11" s="372"/>
      <c r="I11" s="372"/>
      <c r="J11" s="372"/>
      <c r="K11" s="372"/>
    </row>
    <row r="12" spans="1:11">
      <c r="A12" s="389"/>
      <c r="B12" s="365"/>
      <c r="C12" s="385" t="s">
        <v>219</v>
      </c>
      <c r="D12" s="367" t="s">
        <v>217</v>
      </c>
      <c r="E12" s="386"/>
      <c r="F12" s="372"/>
      <c r="G12" s="372"/>
      <c r="H12" s="372"/>
      <c r="I12" s="372"/>
      <c r="J12" s="372"/>
      <c r="K12" s="372"/>
    </row>
    <row r="13" ht="22.5" spans="1:11">
      <c r="A13" s="389"/>
      <c r="B13" s="365"/>
      <c r="C13" s="385" t="s">
        <v>220</v>
      </c>
      <c r="D13" s="367" t="s">
        <v>217</v>
      </c>
      <c r="E13" s="386"/>
      <c r="F13" s="372"/>
      <c r="G13" s="372"/>
      <c r="H13" s="372"/>
      <c r="I13" s="372"/>
      <c r="J13" s="372"/>
      <c r="K13" s="372"/>
    </row>
    <row r="14" spans="1:11">
      <c r="A14" s="389"/>
      <c r="B14" s="365"/>
      <c r="C14" s="384" t="s">
        <v>221</v>
      </c>
      <c r="D14" s="365"/>
      <c r="E14" s="386"/>
      <c r="F14" s="372"/>
      <c r="G14" s="372"/>
      <c r="H14" s="372"/>
      <c r="I14" s="372"/>
      <c r="J14" s="372"/>
      <c r="K14" s="372"/>
    </row>
    <row r="15" spans="1:11">
      <c r="A15" s="389"/>
      <c r="B15" s="365"/>
      <c r="C15" s="385" t="s">
        <v>222</v>
      </c>
      <c r="D15" s="387" t="s">
        <v>223</v>
      </c>
      <c r="E15" s="386"/>
      <c r="F15" s="372"/>
      <c r="G15" s="372"/>
      <c r="H15" s="372"/>
      <c r="I15" s="372"/>
      <c r="J15" s="372"/>
      <c r="K15" s="372"/>
    </row>
    <row r="16" spans="1:11">
      <c r="A16" s="389"/>
      <c r="B16" s="365"/>
      <c r="C16" s="385" t="s">
        <v>224</v>
      </c>
      <c r="D16" s="387" t="s">
        <v>223</v>
      </c>
      <c r="E16" s="386"/>
      <c r="F16" s="372"/>
      <c r="G16" s="372"/>
      <c r="H16" s="372"/>
      <c r="I16" s="372"/>
      <c r="J16" s="372"/>
      <c r="K16" s="372"/>
    </row>
    <row r="17" spans="1:11">
      <c r="A17" s="389"/>
      <c r="B17" s="365"/>
      <c r="C17" s="384" t="s">
        <v>225</v>
      </c>
      <c r="D17" s="365"/>
      <c r="E17" s="386"/>
      <c r="F17" s="372"/>
      <c r="G17" s="372"/>
      <c r="H17" s="372"/>
      <c r="I17" s="372"/>
      <c r="J17" s="372"/>
      <c r="K17" s="372"/>
    </row>
    <row r="18" spans="1:11">
      <c r="A18" s="389"/>
      <c r="B18" s="365"/>
      <c r="C18" s="385" t="s">
        <v>226</v>
      </c>
      <c r="D18" s="367" t="s">
        <v>217</v>
      </c>
      <c r="E18" s="386"/>
      <c r="F18" s="372"/>
      <c r="G18" s="372"/>
      <c r="H18" s="372"/>
      <c r="I18" s="372"/>
      <c r="J18" s="372"/>
      <c r="K18" s="372"/>
    </row>
    <row r="19" spans="1:11">
      <c r="A19" s="389"/>
      <c r="B19" s="365"/>
      <c r="C19" s="384" t="s">
        <v>227</v>
      </c>
      <c r="D19" s="365"/>
      <c r="E19" s="386"/>
      <c r="F19" s="372"/>
      <c r="G19" s="372"/>
      <c r="H19" s="372"/>
      <c r="I19" s="372"/>
      <c r="J19" s="372"/>
      <c r="K19" s="372"/>
    </row>
    <row r="20" spans="1:11">
      <c r="A20" s="389"/>
      <c r="B20" s="365"/>
      <c r="C20" s="385" t="s">
        <v>228</v>
      </c>
      <c r="D20" s="367" t="s">
        <v>229</v>
      </c>
      <c r="E20" s="386"/>
      <c r="F20" s="372"/>
      <c r="G20" s="372"/>
      <c r="H20" s="372"/>
      <c r="I20" s="372"/>
      <c r="J20" s="372"/>
      <c r="K20" s="372"/>
    </row>
    <row r="21" spans="1:11">
      <c r="A21" s="389"/>
      <c r="B21" s="365"/>
      <c r="C21" s="384" t="s">
        <v>230</v>
      </c>
      <c r="D21" s="365"/>
      <c r="E21" s="386"/>
      <c r="F21" s="372"/>
      <c r="G21" s="372"/>
      <c r="H21" s="372"/>
      <c r="I21" s="372"/>
      <c r="J21" s="372"/>
      <c r="K21" s="372"/>
    </row>
    <row r="22" spans="1:11">
      <c r="A22" s="389"/>
      <c r="B22" s="365"/>
      <c r="C22" s="385" t="s">
        <v>231</v>
      </c>
      <c r="D22" s="387" t="s">
        <v>232</v>
      </c>
      <c r="E22" s="386"/>
      <c r="F22" s="372"/>
      <c r="G22" s="372"/>
      <c r="H22" s="372"/>
      <c r="I22" s="372"/>
      <c r="J22" s="372"/>
      <c r="K22" s="372"/>
    </row>
    <row r="23" spans="1:11">
      <c r="A23" s="389"/>
      <c r="B23" s="365"/>
      <c r="C23" s="385" t="s">
        <v>233</v>
      </c>
      <c r="D23" s="387" t="s">
        <v>232</v>
      </c>
      <c r="E23" s="386"/>
      <c r="F23" s="372"/>
      <c r="G23" s="372"/>
      <c r="H23" s="372"/>
      <c r="I23" s="372"/>
      <c r="J23" s="372"/>
      <c r="K23" s="372"/>
    </row>
    <row r="24" spans="1:11">
      <c r="A24" s="389"/>
      <c r="B24" s="365"/>
      <c r="C24" s="384" t="s">
        <v>234</v>
      </c>
      <c r="D24" s="365"/>
      <c r="E24" s="386"/>
      <c r="F24" s="372"/>
      <c r="G24" s="372"/>
      <c r="H24" s="372"/>
      <c r="I24" s="372"/>
      <c r="J24" s="372"/>
      <c r="K24" s="372"/>
    </row>
    <row r="25" spans="1:11">
      <c r="A25" s="389"/>
      <c r="B25" s="365"/>
      <c r="C25" s="385" t="s">
        <v>235</v>
      </c>
      <c r="D25" s="387" t="s">
        <v>236</v>
      </c>
      <c r="E25" s="386"/>
      <c r="F25" s="372"/>
      <c r="G25" s="372"/>
      <c r="H25" s="372"/>
      <c r="I25" s="372"/>
      <c r="J25" s="372"/>
      <c r="K25" s="372"/>
    </row>
    <row r="26" spans="1:11">
      <c r="A26" s="378"/>
      <c r="B26" s="365"/>
      <c r="C26" s="384" t="s">
        <v>237</v>
      </c>
      <c r="D26" s="365"/>
      <c r="E26" s="386"/>
      <c r="F26" s="365"/>
      <c r="G26" s="365"/>
      <c r="H26" s="365"/>
      <c r="I26" s="378"/>
      <c r="J26" s="378"/>
      <c r="K26" s="365"/>
    </row>
    <row r="27" spans="1:11">
      <c r="A27" s="378"/>
      <c r="B27" s="365"/>
      <c r="C27" s="385" t="s">
        <v>238</v>
      </c>
      <c r="D27" s="387" t="s">
        <v>223</v>
      </c>
      <c r="E27" s="386"/>
      <c r="F27" s="365"/>
      <c r="G27" s="365"/>
      <c r="H27" s="365"/>
      <c r="I27" s="378"/>
      <c r="J27" s="378"/>
      <c r="K27" s="365"/>
    </row>
    <row r="28" ht="22.5" spans="1:11">
      <c r="A28" s="378"/>
      <c r="B28" s="365"/>
      <c r="C28" s="384" t="s">
        <v>239</v>
      </c>
      <c r="D28" s="386"/>
      <c r="E28" s="386"/>
      <c r="F28" s="365"/>
      <c r="G28" s="365"/>
      <c r="H28" s="365"/>
      <c r="I28" s="378"/>
      <c r="J28" s="378"/>
      <c r="K28" s="365"/>
    </row>
    <row r="29" spans="1:11">
      <c r="A29" s="378"/>
      <c r="B29" s="365"/>
      <c r="C29" s="385" t="s">
        <v>240</v>
      </c>
      <c r="D29" s="386" t="s">
        <v>241</v>
      </c>
      <c r="E29" s="386"/>
      <c r="F29" s="365"/>
      <c r="G29" s="365"/>
      <c r="H29" s="365"/>
      <c r="I29" s="378"/>
      <c r="J29" s="378"/>
      <c r="K29" s="365"/>
    </row>
    <row r="30" spans="1:11">
      <c r="A30" s="378"/>
      <c r="B30" s="365"/>
      <c r="C30" s="384" t="s">
        <v>242</v>
      </c>
      <c r="D30" s="386"/>
      <c r="E30" s="386"/>
      <c r="F30" s="365"/>
      <c r="G30" s="365"/>
      <c r="H30" s="365"/>
      <c r="I30" s="378"/>
      <c r="J30" s="378"/>
      <c r="K30" s="365"/>
    </row>
    <row r="31" spans="1:11">
      <c r="A31" s="378"/>
      <c r="B31" s="365"/>
      <c r="C31" s="385" t="s">
        <v>243</v>
      </c>
      <c r="D31" s="386" t="s">
        <v>241</v>
      </c>
      <c r="E31" s="386"/>
      <c r="F31" s="365"/>
      <c r="G31" s="365"/>
      <c r="H31" s="365"/>
      <c r="I31" s="378"/>
      <c r="J31" s="378"/>
      <c r="K31" s="365"/>
    </row>
    <row r="32" ht="15" customHeight="1" spans="1:11">
      <c r="A32" s="378"/>
      <c r="B32" s="378"/>
      <c r="C32" s="365" t="s">
        <v>57</v>
      </c>
      <c r="D32" s="378"/>
      <c r="E32" s="380"/>
      <c r="F32" s="381"/>
      <c r="G32" s="378"/>
      <c r="H32" s="378"/>
      <c r="I32" s="378"/>
      <c r="J32" s="378"/>
      <c r="K32" s="378"/>
    </row>
    <row r="33" ht="15" customHeight="1" spans="1:11">
      <c r="A33" s="378"/>
      <c r="B33" s="365" t="s">
        <v>58</v>
      </c>
      <c r="C33" s="365" t="s">
        <v>59</v>
      </c>
      <c r="D33" s="365" t="s">
        <v>60</v>
      </c>
      <c r="E33" s="380"/>
      <c r="F33" s="381"/>
      <c r="G33" s="365"/>
      <c r="H33" s="365"/>
      <c r="I33" s="378"/>
      <c r="J33" s="378"/>
      <c r="K33" s="378"/>
    </row>
    <row r="34" ht="15" customHeight="1" spans="1:11">
      <c r="A34" s="378"/>
      <c r="B34" s="365" t="s">
        <v>61</v>
      </c>
      <c r="C34" s="365" t="s">
        <v>62</v>
      </c>
      <c r="D34" s="365" t="s">
        <v>60</v>
      </c>
      <c r="E34" s="380"/>
      <c r="F34" s="381"/>
      <c r="G34" s="365"/>
      <c r="H34" s="365"/>
      <c r="I34" s="378"/>
      <c r="J34" s="378"/>
      <c r="K34" s="378"/>
    </row>
    <row r="35" spans="1:11">
      <c r="A35" s="378"/>
      <c r="B35" s="365" t="s">
        <v>63</v>
      </c>
      <c r="C35" s="365" t="s">
        <v>64</v>
      </c>
      <c r="D35" s="365" t="s">
        <v>60</v>
      </c>
      <c r="E35" s="380"/>
      <c r="F35" s="381"/>
      <c r="G35" s="365"/>
      <c r="H35" s="365"/>
      <c r="I35" s="378"/>
      <c r="J35" s="378"/>
      <c r="K35" s="382"/>
    </row>
    <row r="36" spans="1:11">
      <c r="A36" s="382"/>
      <c r="B36" s="365" t="s">
        <v>65</v>
      </c>
      <c r="C36" s="365" t="s">
        <v>66</v>
      </c>
      <c r="D36" s="365" t="s">
        <v>60</v>
      </c>
      <c r="E36" s="380"/>
      <c r="F36" s="381"/>
      <c r="G36" s="382"/>
      <c r="H36" s="382"/>
      <c r="I36" s="382"/>
      <c r="J36" s="382"/>
      <c r="K36" s="382"/>
    </row>
    <row r="37" spans="1:11">
      <c r="A37" s="382"/>
      <c r="B37" s="365" t="s">
        <v>67</v>
      </c>
      <c r="C37" s="365" t="s">
        <v>68</v>
      </c>
      <c r="D37" s="365" t="s">
        <v>60</v>
      </c>
      <c r="E37" s="380"/>
      <c r="F37" s="381"/>
      <c r="G37" s="382"/>
      <c r="H37" s="382"/>
      <c r="I37" s="382"/>
      <c r="J37" s="382"/>
      <c r="K37" s="382"/>
    </row>
    <row r="38" spans="1:11">
      <c r="A38" s="382"/>
      <c r="B38" s="365" t="s">
        <v>69</v>
      </c>
      <c r="C38" s="365" t="s">
        <v>70</v>
      </c>
      <c r="D38" s="365" t="s">
        <v>60</v>
      </c>
      <c r="E38" s="380"/>
      <c r="F38" s="381"/>
      <c r="G38" s="382"/>
      <c r="H38" s="382"/>
      <c r="I38" s="382"/>
      <c r="J38" s="382"/>
      <c r="K38" s="382"/>
    </row>
    <row r="39" spans="1:11">
      <c r="A39" s="382"/>
      <c r="B39" s="365" t="s">
        <v>71</v>
      </c>
      <c r="C39" s="365" t="s">
        <v>72</v>
      </c>
      <c r="D39" s="365" t="s">
        <v>60</v>
      </c>
      <c r="E39" s="380"/>
      <c r="F39" s="381"/>
      <c r="G39" s="382"/>
      <c r="H39" s="382"/>
      <c r="I39" s="382"/>
      <c r="J39" s="382"/>
      <c r="K39" s="382"/>
    </row>
    <row r="40" spans="1:11">
      <c r="A40" s="382"/>
      <c r="B40" s="365" t="s">
        <v>73</v>
      </c>
      <c r="C40" s="365" t="s">
        <v>74</v>
      </c>
      <c r="D40" s="365" t="s">
        <v>60</v>
      </c>
      <c r="E40" s="380"/>
      <c r="F40" s="381"/>
      <c r="G40" s="382"/>
      <c r="H40" s="382"/>
      <c r="I40" s="382"/>
      <c r="J40" s="382"/>
      <c r="K40" s="382"/>
    </row>
    <row r="41" spans="1:11">
      <c r="A41" s="382"/>
      <c r="B41" s="365" t="s">
        <v>75</v>
      </c>
      <c r="C41" s="365" t="s">
        <v>76</v>
      </c>
      <c r="D41" s="365" t="s">
        <v>60</v>
      </c>
      <c r="E41" s="380"/>
      <c r="F41" s="381"/>
      <c r="G41" s="382"/>
      <c r="H41" s="382"/>
      <c r="I41" s="382"/>
      <c r="J41" s="382"/>
      <c r="K41" s="382"/>
    </row>
  </sheetData>
  <mergeCells count="21">
    <mergeCell ref="A1:K1"/>
    <mergeCell ref="A2:K2"/>
    <mergeCell ref="A3:K3"/>
    <mergeCell ref="E4:F4"/>
    <mergeCell ref="I4:K4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A4:A5"/>
    <mergeCell ref="B4:B5"/>
    <mergeCell ref="C4:C5"/>
    <mergeCell ref="D4:D5"/>
    <mergeCell ref="G4:G5"/>
    <mergeCell ref="H4:H5"/>
  </mergeCells>
  <pageMargins left="0.75" right="0.75" top="1" bottom="1" header="0.5" footer="0.5"/>
  <pageSetup paperSize="9" orientation="landscape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1.0619469026549" style="383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s="360" customFormat="1" spans="1:10">
      <c r="A6" s="365" t="s">
        <v>244</v>
      </c>
      <c r="B6" s="366" t="s">
        <v>245</v>
      </c>
      <c r="C6" s="367" t="s">
        <v>212</v>
      </c>
      <c r="D6" s="378"/>
      <c r="E6" s="365"/>
      <c r="F6" s="365"/>
      <c r="G6" s="365"/>
      <c r="H6" s="365"/>
      <c r="I6" s="365"/>
      <c r="J6" s="365"/>
    </row>
    <row r="7" spans="1:10">
      <c r="A7" s="365"/>
      <c r="B7" s="384" t="s">
        <v>246</v>
      </c>
      <c r="C7" s="385"/>
      <c r="D7" s="386">
        <v>0.04</v>
      </c>
      <c r="E7" s="372"/>
      <c r="F7" s="372"/>
      <c r="G7" s="372"/>
      <c r="H7" s="372"/>
      <c r="I7" s="372"/>
      <c r="J7" s="372"/>
    </row>
    <row r="8" ht="22.5" customHeight="1" spans="1:10">
      <c r="A8" s="365"/>
      <c r="B8" s="385" t="s">
        <v>214</v>
      </c>
      <c r="C8" s="367" t="s">
        <v>46</v>
      </c>
      <c r="D8" s="386"/>
      <c r="E8" s="372"/>
      <c r="F8" s="372"/>
      <c r="G8" s="372"/>
      <c r="H8" s="372"/>
      <c r="I8" s="372"/>
      <c r="J8" s="372"/>
    </row>
    <row r="9" spans="1:10">
      <c r="A9" s="365"/>
      <c r="B9" s="384" t="s">
        <v>247</v>
      </c>
      <c r="C9" s="385"/>
      <c r="D9" s="386"/>
      <c r="E9" s="372"/>
      <c r="F9" s="372"/>
      <c r="G9" s="372"/>
      <c r="H9" s="372"/>
      <c r="I9" s="372"/>
      <c r="J9" s="372"/>
    </row>
    <row r="10" spans="1:10">
      <c r="A10" s="365"/>
      <c r="B10" s="385" t="s">
        <v>248</v>
      </c>
      <c r="C10" s="367" t="s">
        <v>217</v>
      </c>
      <c r="D10" s="386"/>
      <c r="E10" s="372"/>
      <c r="F10" s="372"/>
      <c r="G10" s="372"/>
      <c r="H10" s="372"/>
      <c r="I10" s="372"/>
      <c r="J10" s="372"/>
    </row>
    <row r="11" spans="1:10">
      <c r="A11" s="365"/>
      <c r="B11" s="384" t="s">
        <v>249</v>
      </c>
      <c r="C11" s="385"/>
      <c r="D11" s="386"/>
      <c r="E11" s="372"/>
      <c r="F11" s="372"/>
      <c r="G11" s="372"/>
      <c r="H11" s="372"/>
      <c r="I11" s="372"/>
      <c r="J11" s="372"/>
    </row>
    <row r="12" ht="22.5" spans="1:10">
      <c r="A12" s="365"/>
      <c r="B12" s="385" t="s">
        <v>250</v>
      </c>
      <c r="C12" s="387" t="s">
        <v>223</v>
      </c>
      <c r="D12" s="386"/>
      <c r="E12" s="372"/>
      <c r="F12" s="372"/>
      <c r="G12" s="372"/>
      <c r="H12" s="372"/>
      <c r="I12" s="372"/>
      <c r="J12" s="372"/>
    </row>
    <row r="13" spans="1:10">
      <c r="A13" s="365"/>
      <c r="B13" s="384" t="s">
        <v>225</v>
      </c>
      <c r="C13" s="385"/>
      <c r="D13" s="386"/>
      <c r="E13" s="372"/>
      <c r="F13" s="372"/>
      <c r="G13" s="372"/>
      <c r="H13" s="372"/>
      <c r="I13" s="372"/>
      <c r="J13" s="372"/>
    </row>
    <row r="14" spans="1:10">
      <c r="A14" s="365"/>
      <c r="B14" s="385" t="s">
        <v>226</v>
      </c>
      <c r="C14" s="367" t="s">
        <v>217</v>
      </c>
      <c r="D14" s="386"/>
      <c r="E14" s="372"/>
      <c r="F14" s="372"/>
      <c r="G14" s="372"/>
      <c r="H14" s="372"/>
      <c r="I14" s="372"/>
      <c r="J14" s="372"/>
    </row>
    <row r="15" spans="1:10">
      <c r="A15" s="365"/>
      <c r="B15" s="384" t="s">
        <v>230</v>
      </c>
      <c r="C15" s="385"/>
      <c r="D15" s="386"/>
      <c r="E15" s="372"/>
      <c r="F15" s="372"/>
      <c r="G15" s="372"/>
      <c r="H15" s="372"/>
      <c r="I15" s="372"/>
      <c r="J15" s="372"/>
    </row>
    <row r="16" spans="1:10">
      <c r="A16" s="365"/>
      <c r="B16" s="385" t="s">
        <v>251</v>
      </c>
      <c r="C16" s="387" t="s">
        <v>232</v>
      </c>
      <c r="D16" s="386"/>
      <c r="E16" s="372"/>
      <c r="F16" s="372"/>
      <c r="G16" s="372"/>
      <c r="H16" s="372"/>
      <c r="I16" s="372"/>
      <c r="J16" s="372"/>
    </row>
    <row r="17" spans="1:10">
      <c r="A17" s="365"/>
      <c r="B17" s="384" t="s">
        <v>237</v>
      </c>
      <c r="C17" s="385"/>
      <c r="D17" s="386"/>
      <c r="E17" s="372"/>
      <c r="F17" s="372"/>
      <c r="G17" s="372"/>
      <c r="H17" s="372"/>
      <c r="I17" s="372"/>
      <c r="J17" s="372"/>
    </row>
    <row r="18" spans="1:10">
      <c r="A18" s="365"/>
      <c r="B18" s="385" t="s">
        <v>238</v>
      </c>
      <c r="C18" s="387" t="s">
        <v>223</v>
      </c>
      <c r="D18" s="386"/>
      <c r="E18" s="372"/>
      <c r="F18" s="372"/>
      <c r="G18" s="372"/>
      <c r="H18" s="372"/>
      <c r="I18" s="372"/>
      <c r="J18" s="372"/>
    </row>
    <row r="19" spans="1:10">
      <c r="A19" s="365"/>
      <c r="B19" s="384" t="s">
        <v>234</v>
      </c>
      <c r="C19" s="385"/>
      <c r="D19" s="386"/>
      <c r="E19" s="372"/>
      <c r="F19" s="372"/>
      <c r="G19" s="372"/>
      <c r="H19" s="372"/>
      <c r="I19" s="372"/>
      <c r="J19" s="372"/>
    </row>
    <row r="20" spans="1:10">
      <c r="A20" s="365"/>
      <c r="B20" s="385" t="s">
        <v>235</v>
      </c>
      <c r="C20" s="387" t="s">
        <v>236</v>
      </c>
      <c r="D20" s="386"/>
      <c r="E20" s="372"/>
      <c r="F20" s="372"/>
      <c r="G20" s="372"/>
      <c r="H20" s="372"/>
      <c r="I20" s="372"/>
      <c r="J20" s="372"/>
    </row>
    <row r="21" ht="22.5" spans="1:10">
      <c r="A21" s="365"/>
      <c r="B21" s="384" t="s">
        <v>239</v>
      </c>
      <c r="C21" s="385"/>
      <c r="D21" s="386"/>
      <c r="E21" s="372"/>
      <c r="F21" s="372"/>
      <c r="G21" s="372"/>
      <c r="H21" s="372"/>
      <c r="I21" s="372"/>
      <c r="J21" s="372"/>
    </row>
    <row r="22" spans="1:10">
      <c r="A22" s="365"/>
      <c r="B22" s="385" t="s">
        <v>240</v>
      </c>
      <c r="C22" s="385" t="s">
        <v>241</v>
      </c>
      <c r="D22" s="386"/>
      <c r="E22" s="372"/>
      <c r="F22" s="372"/>
      <c r="G22" s="372"/>
      <c r="H22" s="372"/>
      <c r="I22" s="372"/>
      <c r="J22" s="372"/>
    </row>
    <row r="23" spans="1:10">
      <c r="A23" s="365"/>
      <c r="B23" s="384" t="s">
        <v>242</v>
      </c>
      <c r="C23" s="385"/>
      <c r="D23" s="386"/>
      <c r="E23" s="372"/>
      <c r="F23" s="372"/>
      <c r="G23" s="372"/>
      <c r="H23" s="372"/>
      <c r="I23" s="372"/>
      <c r="J23" s="372"/>
    </row>
    <row r="24" spans="1:10">
      <c r="A24" s="365"/>
      <c r="B24" s="385" t="s">
        <v>243</v>
      </c>
      <c r="C24" s="385" t="s">
        <v>241</v>
      </c>
      <c r="D24" s="386"/>
      <c r="E24" s="372"/>
      <c r="F24" s="372"/>
      <c r="G24" s="372"/>
      <c r="H24" s="372"/>
      <c r="I24" s="372"/>
      <c r="J24" s="372"/>
    </row>
    <row r="25" ht="15" customHeight="1" spans="1:10">
      <c r="A25" s="378"/>
      <c r="B25" s="365" t="s">
        <v>57</v>
      </c>
      <c r="C25" s="378"/>
      <c r="D25" s="380"/>
      <c r="E25" s="381"/>
      <c r="F25" s="378"/>
      <c r="G25" s="378"/>
      <c r="H25" s="378"/>
      <c r="I25" s="378"/>
      <c r="J25" s="378"/>
    </row>
    <row r="26" ht="15" customHeight="1" spans="1:10">
      <c r="A26" s="365" t="s">
        <v>58</v>
      </c>
      <c r="B26" s="365" t="s">
        <v>59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61</v>
      </c>
      <c r="B27" s="365" t="s">
        <v>62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spans="1:10">
      <c r="A28" s="365" t="s">
        <v>63</v>
      </c>
      <c r="B28" s="365" t="s">
        <v>64</v>
      </c>
      <c r="C28" s="365" t="s">
        <v>60</v>
      </c>
      <c r="D28" s="380"/>
      <c r="E28" s="381"/>
      <c r="F28" s="365"/>
      <c r="G28" s="365"/>
      <c r="H28" s="378"/>
      <c r="I28" s="378"/>
      <c r="J28" s="382"/>
    </row>
    <row r="29" spans="1:10">
      <c r="A29" s="365" t="s">
        <v>65</v>
      </c>
      <c r="B29" s="365" t="s">
        <v>66</v>
      </c>
      <c r="C29" s="365" t="s">
        <v>60</v>
      </c>
      <c r="D29" s="380"/>
      <c r="E29" s="381"/>
      <c r="F29" s="382"/>
      <c r="G29" s="382"/>
      <c r="H29" s="382"/>
      <c r="I29" s="382"/>
      <c r="J29" s="382"/>
    </row>
    <row r="30" spans="1:10">
      <c r="A30" s="365" t="s">
        <v>67</v>
      </c>
      <c r="B30" s="365" t="s">
        <v>68</v>
      </c>
      <c r="C30" s="365" t="s">
        <v>60</v>
      </c>
      <c r="D30" s="380"/>
      <c r="E30" s="381"/>
      <c r="F30" s="382"/>
      <c r="G30" s="382"/>
      <c r="H30" s="382"/>
      <c r="I30" s="382"/>
      <c r="J30" s="382"/>
    </row>
    <row r="31" spans="1:10">
      <c r="A31" s="365" t="s">
        <v>69</v>
      </c>
      <c r="B31" s="365" t="s">
        <v>70</v>
      </c>
      <c r="C31" s="365" t="s">
        <v>60</v>
      </c>
      <c r="D31" s="380"/>
      <c r="E31" s="381"/>
      <c r="F31" s="382"/>
      <c r="G31" s="382"/>
      <c r="H31" s="382"/>
      <c r="I31" s="382"/>
      <c r="J31" s="382"/>
    </row>
    <row r="32" spans="1:10">
      <c r="A32" s="365" t="s">
        <v>71</v>
      </c>
      <c r="B32" s="365" t="s">
        <v>72</v>
      </c>
      <c r="C32" s="365" t="s">
        <v>60</v>
      </c>
      <c r="D32" s="380"/>
      <c r="E32" s="381"/>
      <c r="F32" s="382"/>
      <c r="G32" s="382"/>
      <c r="H32" s="382"/>
      <c r="I32" s="382"/>
      <c r="J32" s="382"/>
    </row>
    <row r="33" spans="1:10">
      <c r="A33" s="365" t="s">
        <v>73</v>
      </c>
      <c r="B33" s="365" t="s">
        <v>74</v>
      </c>
      <c r="C33" s="365" t="s">
        <v>60</v>
      </c>
      <c r="D33" s="380"/>
      <c r="E33" s="381"/>
      <c r="F33" s="382"/>
      <c r="G33" s="382"/>
      <c r="H33" s="382"/>
      <c r="I33" s="382"/>
      <c r="J33" s="382"/>
    </row>
    <row r="34" spans="1:10">
      <c r="A34" s="365" t="s">
        <v>75</v>
      </c>
      <c r="B34" s="365" t="s">
        <v>76</v>
      </c>
      <c r="C34" s="365" t="s">
        <v>60</v>
      </c>
      <c r="D34" s="380"/>
      <c r="E34" s="381"/>
      <c r="F34" s="382"/>
      <c r="G34" s="382"/>
      <c r="H34" s="382"/>
      <c r="I34" s="382"/>
      <c r="J34" s="382"/>
    </row>
  </sheetData>
  <mergeCells count="20">
    <mergeCell ref="A1:J1"/>
    <mergeCell ref="A2:J2"/>
    <mergeCell ref="A3:J3"/>
    <mergeCell ref="D4:E4"/>
    <mergeCell ref="H4:J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A4:A5"/>
    <mergeCell ref="B4:B5"/>
    <mergeCell ref="C4:C5"/>
    <mergeCell ref="F4:F5"/>
    <mergeCell ref="G4:G5"/>
  </mergeCells>
  <pageMargins left="0.75" right="0.75" top="1" bottom="1" header="0.5" footer="0.5"/>
  <pageSetup paperSize="9" orientation="landscape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opLeftCell="A2"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1.0619469026549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s="360" customFormat="1" spans="1:10">
      <c r="A6" s="365" t="s">
        <v>252</v>
      </c>
      <c r="B6" s="366" t="s">
        <v>253</v>
      </c>
      <c r="C6" s="367" t="s">
        <v>212</v>
      </c>
      <c r="D6" s="368">
        <v>0.5</v>
      </c>
      <c r="E6" s="365"/>
      <c r="F6" s="365"/>
      <c r="G6" s="365"/>
      <c r="H6" s="365"/>
      <c r="I6" s="365"/>
      <c r="J6" s="365"/>
    </row>
    <row r="7" spans="1:10">
      <c r="A7" s="365"/>
      <c r="B7" s="369" t="s">
        <v>254</v>
      </c>
      <c r="C7" s="370"/>
      <c r="D7" s="371"/>
      <c r="E7" s="372"/>
      <c r="F7" s="372"/>
      <c r="G7" s="372"/>
      <c r="H7" s="372"/>
      <c r="I7" s="372"/>
      <c r="J7" s="372"/>
    </row>
    <row r="8" ht="22.5" customHeight="1" spans="1:10">
      <c r="A8" s="365"/>
      <c r="B8" s="365" t="s">
        <v>255</v>
      </c>
      <c r="C8" s="367" t="s">
        <v>217</v>
      </c>
      <c r="D8" s="373"/>
      <c r="E8" s="372"/>
      <c r="F8" s="372"/>
      <c r="G8" s="372"/>
      <c r="H8" s="372"/>
      <c r="I8" s="372"/>
      <c r="J8" s="372"/>
    </row>
    <row r="9" spans="1:10">
      <c r="A9" s="365"/>
      <c r="B9" s="369" t="s">
        <v>249</v>
      </c>
      <c r="C9" s="370"/>
      <c r="D9" s="371"/>
      <c r="E9" s="372"/>
      <c r="F9" s="372"/>
      <c r="G9" s="372"/>
      <c r="H9" s="372"/>
      <c r="I9" s="372"/>
      <c r="J9" s="372"/>
    </row>
    <row r="10" ht="22.5" spans="1:10">
      <c r="A10" s="365"/>
      <c r="B10" s="365" t="s">
        <v>256</v>
      </c>
      <c r="C10" s="375" t="s">
        <v>223</v>
      </c>
      <c r="D10" s="373"/>
      <c r="E10" s="372"/>
      <c r="F10" s="372"/>
      <c r="G10" s="372"/>
      <c r="H10" s="372"/>
      <c r="I10" s="372"/>
      <c r="J10" s="372"/>
    </row>
    <row r="11" spans="1:10">
      <c r="A11" s="365"/>
      <c r="B11" s="369" t="s">
        <v>230</v>
      </c>
      <c r="C11" s="370"/>
      <c r="D11" s="371"/>
      <c r="E11" s="372"/>
      <c r="F11" s="372"/>
      <c r="G11" s="372"/>
      <c r="H11" s="372"/>
      <c r="I11" s="372"/>
      <c r="J11" s="372"/>
    </row>
    <row r="12" spans="1:10">
      <c r="A12" s="365"/>
      <c r="B12" s="365" t="s">
        <v>233</v>
      </c>
      <c r="C12" s="375" t="s">
        <v>232</v>
      </c>
      <c r="D12" s="373"/>
      <c r="E12" s="372"/>
      <c r="F12" s="372"/>
      <c r="G12" s="372"/>
      <c r="H12" s="372"/>
      <c r="I12" s="372"/>
      <c r="J12" s="372"/>
    </row>
    <row r="13" spans="1:10">
      <c r="A13" s="365"/>
      <c r="B13" s="369" t="s">
        <v>257</v>
      </c>
      <c r="C13" s="370"/>
      <c r="D13" s="371"/>
      <c r="E13" s="372"/>
      <c r="F13" s="372"/>
      <c r="G13" s="372"/>
      <c r="H13" s="372"/>
      <c r="I13" s="372"/>
      <c r="J13" s="372"/>
    </row>
    <row r="14" spans="1:10">
      <c r="A14" s="365"/>
      <c r="B14" s="365" t="s">
        <v>258</v>
      </c>
      <c r="C14" s="375" t="s">
        <v>223</v>
      </c>
      <c r="D14" s="373"/>
      <c r="E14" s="372"/>
      <c r="F14" s="372"/>
      <c r="G14" s="372"/>
      <c r="H14" s="372"/>
      <c r="I14" s="372"/>
      <c r="J14" s="372"/>
    </row>
    <row r="15" ht="22.5" spans="1:10">
      <c r="A15" s="365"/>
      <c r="B15" s="365" t="s">
        <v>259</v>
      </c>
      <c r="C15" s="375" t="s">
        <v>223</v>
      </c>
      <c r="D15" s="373"/>
      <c r="E15" s="372"/>
      <c r="F15" s="372"/>
      <c r="G15" s="372"/>
      <c r="H15" s="372"/>
      <c r="I15" s="372"/>
      <c r="J15" s="372"/>
    </row>
    <row r="16" spans="1:10">
      <c r="A16" s="365"/>
      <c r="B16" s="369" t="s">
        <v>260</v>
      </c>
      <c r="C16" s="370"/>
      <c r="D16" s="371"/>
      <c r="E16" s="372"/>
      <c r="F16" s="372"/>
      <c r="G16" s="372"/>
      <c r="H16" s="372"/>
      <c r="I16" s="372"/>
      <c r="J16" s="372"/>
    </row>
    <row r="17" spans="1:10">
      <c r="A17" s="365"/>
      <c r="B17" s="377" t="s">
        <v>261</v>
      </c>
      <c r="C17" s="375" t="s">
        <v>136</v>
      </c>
      <c r="D17" s="373"/>
      <c r="E17" s="372"/>
      <c r="F17" s="372"/>
      <c r="G17" s="372"/>
      <c r="H17" s="372"/>
      <c r="I17" s="372"/>
      <c r="J17" s="372"/>
    </row>
    <row r="18" spans="1:10">
      <c r="A18" s="365"/>
      <c r="B18" s="376" t="s">
        <v>237</v>
      </c>
      <c r="C18" s="370"/>
      <c r="D18" s="371"/>
      <c r="E18" s="372"/>
      <c r="F18" s="372"/>
      <c r="G18" s="372"/>
      <c r="H18" s="372"/>
      <c r="I18" s="372"/>
      <c r="J18" s="372"/>
    </row>
    <row r="19" spans="1:10">
      <c r="A19" s="365"/>
      <c r="B19" s="377" t="s">
        <v>238</v>
      </c>
      <c r="C19" s="375" t="s">
        <v>223</v>
      </c>
      <c r="D19" s="373"/>
      <c r="E19" s="372"/>
      <c r="F19" s="372"/>
      <c r="G19" s="372"/>
      <c r="H19" s="372"/>
      <c r="I19" s="372"/>
      <c r="J19" s="372"/>
    </row>
    <row r="20" spans="1:10">
      <c r="A20" s="365"/>
      <c r="B20" s="369" t="s">
        <v>262</v>
      </c>
      <c r="C20" s="370"/>
      <c r="D20" s="371"/>
      <c r="E20" s="372"/>
      <c r="F20" s="372"/>
      <c r="G20" s="372"/>
      <c r="H20" s="372"/>
      <c r="I20" s="372"/>
      <c r="J20" s="372"/>
    </row>
    <row r="21" spans="1:10">
      <c r="A21" s="365"/>
      <c r="B21" s="377" t="s">
        <v>263</v>
      </c>
      <c r="C21" s="367" t="s">
        <v>229</v>
      </c>
      <c r="D21" s="373"/>
      <c r="E21" s="372"/>
      <c r="F21" s="372"/>
      <c r="G21" s="372"/>
      <c r="H21" s="372"/>
      <c r="I21" s="372"/>
      <c r="J21" s="372"/>
    </row>
    <row r="22" ht="22.5" spans="1:10">
      <c r="A22" s="365"/>
      <c r="B22" s="369" t="s">
        <v>239</v>
      </c>
      <c r="C22" s="370"/>
      <c r="D22" s="371"/>
      <c r="E22" s="372"/>
      <c r="F22" s="372"/>
      <c r="G22" s="372"/>
      <c r="H22" s="372"/>
      <c r="I22" s="372"/>
      <c r="J22" s="372"/>
    </row>
    <row r="23" spans="1:10">
      <c r="A23" s="365"/>
      <c r="B23" s="377" t="s">
        <v>264</v>
      </c>
      <c r="C23" s="375" t="s">
        <v>265</v>
      </c>
      <c r="D23" s="373"/>
      <c r="E23" s="372"/>
      <c r="F23" s="372"/>
      <c r="G23" s="372"/>
      <c r="H23" s="372"/>
      <c r="I23" s="372"/>
      <c r="J23" s="372"/>
    </row>
    <row r="24" spans="1:10">
      <c r="A24" s="365"/>
      <c r="B24" s="369" t="s">
        <v>242</v>
      </c>
      <c r="C24" s="370"/>
      <c r="D24" s="371"/>
      <c r="E24" s="372"/>
      <c r="F24" s="372"/>
      <c r="G24" s="372"/>
      <c r="H24" s="372"/>
      <c r="I24" s="372"/>
      <c r="J24" s="372"/>
    </row>
    <row r="25" spans="1:10">
      <c r="A25" s="365"/>
      <c r="B25" s="377" t="s">
        <v>266</v>
      </c>
      <c r="C25" s="375" t="s">
        <v>265</v>
      </c>
      <c r="D25" s="373"/>
      <c r="E25" s="372"/>
      <c r="F25" s="372"/>
      <c r="G25" s="372"/>
      <c r="H25" s="372"/>
      <c r="I25" s="372"/>
      <c r="J25" s="372"/>
    </row>
    <row r="26" ht="15" customHeight="1" spans="1:10">
      <c r="A26" s="378"/>
      <c r="B26" s="365" t="s">
        <v>57</v>
      </c>
      <c r="C26" s="378"/>
      <c r="D26" s="380"/>
      <c r="E26" s="381"/>
      <c r="F26" s="378"/>
      <c r="G26" s="378"/>
      <c r="H26" s="378"/>
      <c r="I26" s="378"/>
      <c r="J26" s="378"/>
    </row>
    <row r="27" ht="15" customHeight="1" spans="1:10">
      <c r="A27" s="365" t="s">
        <v>58</v>
      </c>
      <c r="B27" s="365" t="s">
        <v>59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ht="15" customHeight="1" spans="1:10">
      <c r="A28" s="365" t="s">
        <v>61</v>
      </c>
      <c r="B28" s="365" t="s">
        <v>62</v>
      </c>
      <c r="C28" s="365" t="s">
        <v>60</v>
      </c>
      <c r="D28" s="380"/>
      <c r="E28" s="381"/>
      <c r="F28" s="365"/>
      <c r="G28" s="365"/>
      <c r="H28" s="378"/>
      <c r="I28" s="378"/>
      <c r="J28" s="378"/>
    </row>
    <row r="29" spans="1:10">
      <c r="A29" s="365" t="s">
        <v>63</v>
      </c>
      <c r="B29" s="365" t="s">
        <v>64</v>
      </c>
      <c r="C29" s="365" t="s">
        <v>60</v>
      </c>
      <c r="D29" s="380"/>
      <c r="E29" s="381"/>
      <c r="F29" s="365"/>
      <c r="G29" s="365"/>
      <c r="H29" s="378"/>
      <c r="I29" s="378"/>
      <c r="J29" s="382"/>
    </row>
    <row r="30" spans="1:10">
      <c r="A30" s="365" t="s">
        <v>65</v>
      </c>
      <c r="B30" s="365" t="s">
        <v>66</v>
      </c>
      <c r="C30" s="365" t="s">
        <v>60</v>
      </c>
      <c r="D30" s="380"/>
      <c r="E30" s="381"/>
      <c r="F30" s="382"/>
      <c r="G30" s="382"/>
      <c r="H30" s="382"/>
      <c r="I30" s="382"/>
      <c r="J30" s="382"/>
    </row>
    <row r="31" spans="1:10">
      <c r="A31" s="365" t="s">
        <v>67</v>
      </c>
      <c r="B31" s="365" t="s">
        <v>68</v>
      </c>
      <c r="C31" s="365" t="s">
        <v>60</v>
      </c>
      <c r="D31" s="380"/>
      <c r="E31" s="381"/>
      <c r="F31" s="382"/>
      <c r="G31" s="382"/>
      <c r="H31" s="382"/>
      <c r="I31" s="382"/>
      <c r="J31" s="382"/>
    </row>
    <row r="32" spans="1:10">
      <c r="A32" s="365" t="s">
        <v>69</v>
      </c>
      <c r="B32" s="365" t="s">
        <v>70</v>
      </c>
      <c r="C32" s="365" t="s">
        <v>60</v>
      </c>
      <c r="D32" s="380"/>
      <c r="E32" s="381"/>
      <c r="F32" s="382"/>
      <c r="G32" s="382"/>
      <c r="H32" s="382"/>
      <c r="I32" s="382"/>
      <c r="J32" s="382"/>
    </row>
    <row r="33" spans="1:10">
      <c r="A33" s="365" t="s">
        <v>71</v>
      </c>
      <c r="B33" s="365" t="s">
        <v>72</v>
      </c>
      <c r="C33" s="365" t="s">
        <v>60</v>
      </c>
      <c r="D33" s="380"/>
      <c r="E33" s="381"/>
      <c r="F33" s="382"/>
      <c r="G33" s="382"/>
      <c r="H33" s="382"/>
      <c r="I33" s="382"/>
      <c r="J33" s="382"/>
    </row>
    <row r="34" spans="1:10">
      <c r="A34" s="365" t="s">
        <v>73</v>
      </c>
      <c r="B34" s="365" t="s">
        <v>74</v>
      </c>
      <c r="C34" s="365" t="s">
        <v>60</v>
      </c>
      <c r="D34" s="380"/>
      <c r="E34" s="381"/>
      <c r="F34" s="382"/>
      <c r="G34" s="382"/>
      <c r="H34" s="382"/>
      <c r="I34" s="382"/>
      <c r="J34" s="382"/>
    </row>
    <row r="35" spans="1:10">
      <c r="A35" s="365" t="s">
        <v>75</v>
      </c>
      <c r="B35" s="365" t="s">
        <v>76</v>
      </c>
      <c r="C35" s="365" t="s">
        <v>60</v>
      </c>
      <c r="D35" s="380"/>
      <c r="E35" s="381"/>
      <c r="F35" s="382"/>
      <c r="G35" s="382"/>
      <c r="H35" s="382"/>
      <c r="I35" s="382"/>
      <c r="J35" s="382"/>
    </row>
  </sheetData>
  <mergeCells count="20">
    <mergeCell ref="A1:J1"/>
    <mergeCell ref="A2:J2"/>
    <mergeCell ref="A3:J3"/>
    <mergeCell ref="D4:E4"/>
    <mergeCell ref="H4:J4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A4:A5"/>
    <mergeCell ref="B4:B5"/>
    <mergeCell ref="C4:C5"/>
    <mergeCell ref="F4:F5"/>
    <mergeCell ref="G4:G5"/>
  </mergeCells>
  <pageMargins left="0.75" right="0.75" top="1" bottom="1" header="0.5" footer="0.5"/>
  <pageSetup paperSize="9" orientation="landscape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31.0619469026549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10">
      <c r="A1" s="361" t="s">
        <v>26</v>
      </c>
      <c r="B1" s="361"/>
      <c r="C1" s="361"/>
      <c r="D1" s="361"/>
      <c r="E1" s="361"/>
      <c r="F1" s="361"/>
      <c r="G1" s="361"/>
      <c r="H1" s="361"/>
      <c r="I1" s="361"/>
      <c r="J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>
      <c r="A4" s="364" t="s">
        <v>29</v>
      </c>
      <c r="B4" s="364" t="s">
        <v>107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s="360" customFormat="1" spans="1:10">
      <c r="A6" s="365" t="s">
        <v>267</v>
      </c>
      <c r="B6" s="366" t="s">
        <v>268</v>
      </c>
      <c r="C6" s="367" t="s">
        <v>212</v>
      </c>
      <c r="D6" s="368">
        <v>0.5</v>
      </c>
      <c r="E6" s="365"/>
      <c r="F6" s="365"/>
      <c r="G6" s="365"/>
      <c r="H6" s="365"/>
      <c r="I6" s="365"/>
      <c r="J6" s="365"/>
    </row>
    <row r="7" spans="1:10">
      <c r="A7" s="365"/>
      <c r="B7" s="369" t="s">
        <v>254</v>
      </c>
      <c r="C7" s="370"/>
      <c r="D7" s="371"/>
      <c r="E7" s="372"/>
      <c r="F7" s="372"/>
      <c r="G7" s="372"/>
      <c r="H7" s="372"/>
      <c r="I7" s="372"/>
      <c r="J7" s="372"/>
    </row>
    <row r="8" ht="22.5" customHeight="1" spans="1:10">
      <c r="A8" s="365"/>
      <c r="B8" s="365" t="s">
        <v>269</v>
      </c>
      <c r="C8" s="367" t="s">
        <v>217</v>
      </c>
      <c r="D8" s="373"/>
      <c r="E8" s="372"/>
      <c r="F8" s="372"/>
      <c r="G8" s="372"/>
      <c r="H8" s="372"/>
      <c r="I8" s="372"/>
      <c r="J8" s="372"/>
    </row>
    <row r="9" spans="1:10">
      <c r="A9" s="365"/>
      <c r="B9" s="374" t="s">
        <v>270</v>
      </c>
      <c r="C9" s="370"/>
      <c r="D9" s="371"/>
      <c r="E9" s="372"/>
      <c r="F9" s="372"/>
      <c r="G9" s="372"/>
      <c r="H9" s="372"/>
      <c r="I9" s="372"/>
      <c r="J9" s="372"/>
    </row>
    <row r="10" spans="1:10">
      <c r="A10" s="365"/>
      <c r="B10" s="365" t="s">
        <v>248</v>
      </c>
      <c r="C10" s="367" t="s">
        <v>217</v>
      </c>
      <c r="D10" s="371"/>
      <c r="E10" s="372"/>
      <c r="F10" s="372"/>
      <c r="G10" s="372"/>
      <c r="H10" s="372"/>
      <c r="I10" s="372"/>
      <c r="J10" s="372"/>
    </row>
    <row r="11" spans="1:10">
      <c r="A11" s="365"/>
      <c r="B11" s="369" t="s">
        <v>249</v>
      </c>
      <c r="C11" s="370"/>
      <c r="D11" s="371"/>
      <c r="E11" s="372"/>
      <c r="F11" s="372"/>
      <c r="G11" s="372"/>
      <c r="H11" s="372"/>
      <c r="I11" s="372"/>
      <c r="J11" s="372"/>
    </row>
    <row r="12" ht="22.5" spans="1:10">
      <c r="A12" s="365"/>
      <c r="B12" s="365" t="s">
        <v>271</v>
      </c>
      <c r="C12" s="375" t="s">
        <v>223</v>
      </c>
      <c r="D12" s="373"/>
      <c r="E12" s="372"/>
      <c r="F12" s="372"/>
      <c r="G12" s="372"/>
      <c r="H12" s="372"/>
      <c r="I12" s="372"/>
      <c r="J12" s="372"/>
    </row>
    <row r="13" spans="1:10">
      <c r="A13" s="365"/>
      <c r="B13" s="369" t="s">
        <v>230</v>
      </c>
      <c r="C13" s="370"/>
      <c r="D13" s="371"/>
      <c r="E13" s="372"/>
      <c r="F13" s="372"/>
      <c r="G13" s="372"/>
      <c r="H13" s="372"/>
      <c r="I13" s="372"/>
      <c r="J13" s="372"/>
    </row>
    <row r="14" spans="1:10">
      <c r="A14" s="365"/>
      <c r="B14" s="365" t="s">
        <v>233</v>
      </c>
      <c r="C14" s="375" t="s">
        <v>232</v>
      </c>
      <c r="D14" s="373"/>
      <c r="E14" s="372"/>
      <c r="F14" s="372"/>
      <c r="G14" s="372"/>
      <c r="H14" s="372"/>
      <c r="I14" s="372"/>
      <c r="J14" s="372"/>
    </row>
    <row r="15" spans="1:10">
      <c r="A15" s="365"/>
      <c r="B15" s="369" t="s">
        <v>272</v>
      </c>
      <c r="C15" s="370"/>
      <c r="D15" s="371"/>
      <c r="E15" s="372"/>
      <c r="F15" s="372"/>
      <c r="G15" s="372"/>
      <c r="H15" s="372"/>
      <c r="I15" s="372"/>
      <c r="J15" s="372"/>
    </row>
    <row r="16" spans="1:10">
      <c r="A16" s="365"/>
      <c r="B16" s="365" t="s">
        <v>226</v>
      </c>
      <c r="C16" s="367" t="s">
        <v>217</v>
      </c>
      <c r="D16" s="373"/>
      <c r="E16" s="372"/>
      <c r="F16" s="372"/>
      <c r="G16" s="372"/>
      <c r="H16" s="372"/>
      <c r="I16" s="372"/>
      <c r="J16" s="372"/>
    </row>
    <row r="17" spans="1:10">
      <c r="A17" s="365"/>
      <c r="B17" s="369" t="s">
        <v>260</v>
      </c>
      <c r="C17" s="370"/>
      <c r="D17" s="371"/>
      <c r="E17" s="372"/>
      <c r="F17" s="372"/>
      <c r="G17" s="372"/>
      <c r="H17" s="372"/>
      <c r="I17" s="372"/>
      <c r="J17" s="372"/>
    </row>
    <row r="18" spans="1:10">
      <c r="A18" s="365"/>
      <c r="B18" s="365" t="s">
        <v>273</v>
      </c>
      <c r="C18" s="375" t="s">
        <v>136</v>
      </c>
      <c r="D18" s="373"/>
      <c r="E18" s="372"/>
      <c r="F18" s="372"/>
      <c r="G18" s="372"/>
      <c r="H18" s="372"/>
      <c r="I18" s="372"/>
      <c r="J18" s="372"/>
    </row>
    <row r="19" spans="1:10">
      <c r="A19" s="365"/>
      <c r="B19" s="376" t="s">
        <v>237</v>
      </c>
      <c r="C19" s="370"/>
      <c r="D19" s="371"/>
      <c r="E19" s="372"/>
      <c r="F19" s="372"/>
      <c r="G19" s="372"/>
      <c r="H19" s="372"/>
      <c r="I19" s="372"/>
      <c r="J19" s="372"/>
    </row>
    <row r="20" spans="1:10">
      <c r="A20" s="365"/>
      <c r="B20" s="377" t="s">
        <v>238</v>
      </c>
      <c r="C20" s="375" t="s">
        <v>223</v>
      </c>
      <c r="D20" s="373"/>
      <c r="E20" s="372"/>
      <c r="F20" s="372"/>
      <c r="G20" s="372"/>
      <c r="H20" s="372"/>
      <c r="I20" s="372"/>
      <c r="J20" s="372"/>
    </row>
    <row r="21" ht="22.5" spans="1:10">
      <c r="A21" s="365"/>
      <c r="B21" s="369" t="s">
        <v>239</v>
      </c>
      <c r="C21" s="370"/>
      <c r="D21" s="371"/>
      <c r="E21" s="372"/>
      <c r="F21" s="372"/>
      <c r="G21" s="372"/>
      <c r="H21" s="372"/>
      <c r="I21" s="372"/>
      <c r="J21" s="372"/>
    </row>
    <row r="22" spans="1:10">
      <c r="A22" s="365"/>
      <c r="B22" s="377" t="s">
        <v>264</v>
      </c>
      <c r="C22" s="375" t="s">
        <v>265</v>
      </c>
      <c r="D22" s="373"/>
      <c r="E22" s="372"/>
      <c r="F22" s="372"/>
      <c r="G22" s="372"/>
      <c r="H22" s="372"/>
      <c r="I22" s="372"/>
      <c r="J22" s="372"/>
    </row>
    <row r="23" spans="1:10">
      <c r="A23" s="365"/>
      <c r="B23" s="369" t="s">
        <v>242</v>
      </c>
      <c r="C23" s="370"/>
      <c r="D23" s="371"/>
      <c r="E23" s="372"/>
      <c r="F23" s="372"/>
      <c r="G23" s="372"/>
      <c r="H23" s="372"/>
      <c r="I23" s="372"/>
      <c r="J23" s="372"/>
    </row>
    <row r="24" spans="1:10">
      <c r="A24" s="365"/>
      <c r="B24" s="377" t="s">
        <v>266</v>
      </c>
      <c r="C24" s="375" t="s">
        <v>265</v>
      </c>
      <c r="D24" s="373"/>
      <c r="E24" s="372"/>
      <c r="F24" s="372"/>
      <c r="G24" s="372"/>
      <c r="H24" s="372"/>
      <c r="I24" s="372"/>
      <c r="J24" s="372"/>
    </row>
    <row r="25" ht="15" customHeight="1" spans="1:10">
      <c r="A25" s="378"/>
      <c r="B25" s="365" t="s">
        <v>57</v>
      </c>
      <c r="C25" s="379"/>
      <c r="D25" s="380"/>
      <c r="E25" s="381"/>
      <c r="F25" s="378"/>
      <c r="G25" s="378"/>
      <c r="H25" s="378"/>
      <c r="I25" s="378"/>
      <c r="J25" s="378"/>
    </row>
    <row r="26" ht="15" customHeight="1" spans="1:10">
      <c r="A26" s="365" t="s">
        <v>58</v>
      </c>
      <c r="B26" s="365" t="s">
        <v>59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61</v>
      </c>
      <c r="B27" s="365" t="s">
        <v>62</v>
      </c>
      <c r="C27" s="365" t="s">
        <v>60</v>
      </c>
      <c r="D27" s="380"/>
      <c r="E27" s="381"/>
      <c r="F27" s="365"/>
      <c r="G27" s="365"/>
      <c r="H27" s="378"/>
      <c r="I27" s="378"/>
      <c r="J27" s="378"/>
    </row>
    <row r="28" spans="1:10">
      <c r="A28" s="365" t="s">
        <v>63</v>
      </c>
      <c r="B28" s="365" t="s">
        <v>64</v>
      </c>
      <c r="C28" s="365" t="s">
        <v>60</v>
      </c>
      <c r="D28" s="380"/>
      <c r="E28" s="381"/>
      <c r="F28" s="365"/>
      <c r="G28" s="365"/>
      <c r="H28" s="378"/>
      <c r="I28" s="378"/>
      <c r="J28" s="382"/>
    </row>
    <row r="29" spans="1:10">
      <c r="A29" s="365" t="s">
        <v>65</v>
      </c>
      <c r="B29" s="365" t="s">
        <v>66</v>
      </c>
      <c r="C29" s="365" t="s">
        <v>60</v>
      </c>
      <c r="D29" s="380"/>
      <c r="E29" s="381"/>
      <c r="F29" s="382"/>
      <c r="G29" s="382"/>
      <c r="H29" s="382"/>
      <c r="I29" s="382"/>
      <c r="J29" s="382"/>
    </row>
    <row r="30" spans="1:10">
      <c r="A30" s="365" t="s">
        <v>67</v>
      </c>
      <c r="B30" s="365" t="s">
        <v>68</v>
      </c>
      <c r="C30" s="365" t="s">
        <v>60</v>
      </c>
      <c r="D30" s="380"/>
      <c r="E30" s="381"/>
      <c r="F30" s="382"/>
      <c r="G30" s="382"/>
      <c r="H30" s="382"/>
      <c r="I30" s="382"/>
      <c r="J30" s="382"/>
    </row>
    <row r="31" spans="1:10">
      <c r="A31" s="365" t="s">
        <v>69</v>
      </c>
      <c r="B31" s="365" t="s">
        <v>70</v>
      </c>
      <c r="C31" s="365" t="s">
        <v>60</v>
      </c>
      <c r="D31" s="380"/>
      <c r="E31" s="381"/>
      <c r="F31" s="382"/>
      <c r="G31" s="382"/>
      <c r="H31" s="382"/>
      <c r="I31" s="382"/>
      <c r="J31" s="382"/>
    </row>
    <row r="32" spans="1:10">
      <c r="A32" s="365" t="s">
        <v>71</v>
      </c>
      <c r="B32" s="365" t="s">
        <v>72</v>
      </c>
      <c r="C32" s="365" t="s">
        <v>60</v>
      </c>
      <c r="D32" s="380"/>
      <c r="E32" s="381"/>
      <c r="F32" s="382"/>
      <c r="G32" s="382"/>
      <c r="H32" s="382"/>
      <c r="I32" s="382"/>
      <c r="J32" s="382"/>
    </row>
    <row r="33" spans="1:10">
      <c r="A33" s="365" t="s">
        <v>73</v>
      </c>
      <c r="B33" s="365" t="s">
        <v>74</v>
      </c>
      <c r="C33" s="365" t="s">
        <v>60</v>
      </c>
      <c r="D33" s="380"/>
      <c r="E33" s="381"/>
      <c r="F33" s="382"/>
      <c r="G33" s="382"/>
      <c r="H33" s="382"/>
      <c r="I33" s="382"/>
      <c r="J33" s="382"/>
    </row>
    <row r="34" spans="1:10">
      <c r="A34" s="365" t="s">
        <v>75</v>
      </c>
      <c r="B34" s="365" t="s">
        <v>76</v>
      </c>
      <c r="C34" s="365" t="s">
        <v>60</v>
      </c>
      <c r="D34" s="380"/>
      <c r="E34" s="381"/>
      <c r="F34" s="382"/>
      <c r="G34" s="382"/>
      <c r="H34" s="382"/>
      <c r="I34" s="382"/>
      <c r="J34" s="382"/>
    </row>
  </sheetData>
  <mergeCells count="20">
    <mergeCell ref="A1:J1"/>
    <mergeCell ref="A2:J2"/>
    <mergeCell ref="A3:J3"/>
    <mergeCell ref="D4:E4"/>
    <mergeCell ref="H4:J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A4:A5"/>
    <mergeCell ref="B4:B5"/>
    <mergeCell ref="C4:C5"/>
    <mergeCell ref="F4:F5"/>
    <mergeCell ref="G4:G5"/>
  </mergeCells>
  <pageMargins left="0.75" right="0.75" top="1" bottom="1" header="0.5" footer="0.5"/>
  <pageSetup paperSize="9" orientation="landscape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7"/>
  <sheetViews>
    <sheetView topLeftCell="C1" workbookViewId="0">
      <selection activeCell="G2" sqref="G2"/>
    </sheetView>
  </sheetViews>
  <sheetFormatPr defaultColWidth="9" defaultRowHeight="20" customHeight="1"/>
  <cols>
    <col min="1" max="1" width="9" style="310"/>
    <col min="2" max="2" width="15" style="310" customWidth="1"/>
    <col min="3" max="3" width="14" style="310" customWidth="1"/>
    <col min="4" max="4" width="22.1238938053097" style="310" customWidth="1"/>
    <col min="5" max="5" width="18.8761061946903" style="310" customWidth="1"/>
    <col min="6" max="6" width="19.2477876106195" style="311" customWidth="1"/>
    <col min="7" max="8" width="15.8761061946903" style="310" customWidth="1"/>
    <col min="9" max="11" width="25.5044247787611" style="310" customWidth="1"/>
    <col min="12" max="16384" width="9" style="310"/>
  </cols>
  <sheetData>
    <row r="1" customHeight="1" spans="1:11">
      <c r="A1" s="5" t="s">
        <v>274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customHeight="1" spans="1:11">
      <c r="A2" s="312" t="s">
        <v>275</v>
      </c>
      <c r="B2" s="313" t="s">
        <v>41</v>
      </c>
      <c r="C2" s="314"/>
      <c r="D2" s="315" t="s">
        <v>276</v>
      </c>
      <c r="E2" s="314" t="s">
        <v>17</v>
      </c>
      <c r="F2" s="314" t="s">
        <v>277</v>
      </c>
      <c r="G2" s="316" t="s">
        <v>18</v>
      </c>
      <c r="H2" s="316"/>
      <c r="I2" s="316"/>
      <c r="J2" s="327"/>
      <c r="K2" s="327"/>
    </row>
    <row r="3" customHeight="1" spans="1:12">
      <c r="A3" s="312" t="s">
        <v>278</v>
      </c>
      <c r="B3" s="317">
        <f>4.271+4.271</f>
        <v>8.542</v>
      </c>
      <c r="C3" s="316"/>
      <c r="D3" s="318" t="s">
        <v>279</v>
      </c>
      <c r="E3" s="315"/>
      <c r="F3" s="314" t="s">
        <v>280</v>
      </c>
      <c r="G3" s="316" t="s">
        <v>281</v>
      </c>
      <c r="H3" s="315" t="s">
        <v>282</v>
      </c>
      <c r="I3" s="319">
        <v>15</v>
      </c>
      <c r="J3" s="315"/>
      <c r="K3" s="319"/>
      <c r="L3" s="328"/>
    </row>
    <row r="4" customHeight="1" spans="1:12">
      <c r="A4" s="315" t="s">
        <v>283</v>
      </c>
      <c r="B4" s="319" t="s">
        <v>284</v>
      </c>
      <c r="C4" s="316"/>
      <c r="D4" s="312" t="s">
        <v>285</v>
      </c>
      <c r="E4" s="314">
        <v>2005</v>
      </c>
      <c r="F4" s="314" t="s">
        <v>286</v>
      </c>
      <c r="G4" s="315"/>
      <c r="H4" s="315" t="s">
        <v>287</v>
      </c>
      <c r="I4" s="319">
        <v>12</v>
      </c>
      <c r="J4" s="315" t="s">
        <v>288</v>
      </c>
      <c r="K4" s="329">
        <v>3</v>
      </c>
      <c r="L4" s="328"/>
    </row>
    <row r="5" customHeight="1" spans="1:12">
      <c r="A5" s="315" t="s">
        <v>289</v>
      </c>
      <c r="B5" s="315"/>
      <c r="C5" s="316"/>
      <c r="D5" s="315" t="s">
        <v>290</v>
      </c>
      <c r="E5" s="314">
        <v>53</v>
      </c>
      <c r="F5" s="314" t="s">
        <v>291</v>
      </c>
      <c r="G5" s="319">
        <v>3</v>
      </c>
      <c r="H5" s="315" t="s">
        <v>292</v>
      </c>
      <c r="I5" s="319">
        <v>10</v>
      </c>
      <c r="J5" s="314" t="s">
        <v>293</v>
      </c>
      <c r="K5" s="329">
        <v>6</v>
      </c>
      <c r="L5" s="330"/>
    </row>
    <row r="6" customHeight="1" spans="1:11">
      <c r="A6" s="14" t="s">
        <v>0</v>
      </c>
      <c r="B6" s="14"/>
      <c r="C6" s="15" t="s">
        <v>294</v>
      </c>
      <c r="D6" s="15"/>
      <c r="E6" s="15" t="s">
        <v>31</v>
      </c>
      <c r="F6" s="14" t="s">
        <v>295</v>
      </c>
      <c r="G6" s="15" t="s">
        <v>296</v>
      </c>
      <c r="H6" s="15" t="s">
        <v>297</v>
      </c>
      <c r="I6" s="42" t="s">
        <v>298</v>
      </c>
      <c r="J6" s="43"/>
      <c r="K6" s="44"/>
    </row>
    <row r="7" customHeight="1" spans="1:11">
      <c r="A7" s="16" t="s">
        <v>299</v>
      </c>
      <c r="B7" s="16"/>
      <c r="C7" s="17" t="s">
        <v>300</v>
      </c>
      <c r="D7" s="17"/>
      <c r="E7" s="18"/>
      <c r="F7" s="18"/>
      <c r="G7" s="19"/>
      <c r="H7" s="19"/>
      <c r="I7" s="26"/>
      <c r="J7" s="45"/>
      <c r="K7" s="46"/>
    </row>
    <row r="8" customHeight="1" spans="1:11">
      <c r="A8" s="20"/>
      <c r="B8" s="20" t="s">
        <v>301</v>
      </c>
      <c r="C8" s="320" t="s">
        <v>302</v>
      </c>
      <c r="D8" s="321"/>
      <c r="E8" s="23" t="s">
        <v>303</v>
      </c>
      <c r="F8" s="24"/>
      <c r="G8" s="19"/>
      <c r="H8" s="19"/>
      <c r="I8" s="26" t="s">
        <v>304</v>
      </c>
      <c r="J8" s="45"/>
      <c r="K8" s="46"/>
    </row>
    <row r="9" customHeight="1" spans="1:11">
      <c r="A9" s="25"/>
      <c r="B9" s="25"/>
      <c r="C9" s="320" t="s">
        <v>305</v>
      </c>
      <c r="D9" s="321"/>
      <c r="E9" s="23" t="s">
        <v>303</v>
      </c>
      <c r="F9" s="24"/>
      <c r="G9" s="19"/>
      <c r="H9" s="19"/>
      <c r="I9" s="26" t="s">
        <v>306</v>
      </c>
      <c r="J9" s="45"/>
      <c r="K9" s="46"/>
    </row>
    <row r="10" customHeight="1" spans="1:11">
      <c r="A10" s="25"/>
      <c r="B10" s="25"/>
      <c r="C10" s="46" t="s">
        <v>307</v>
      </c>
      <c r="D10" s="321"/>
      <c r="E10" s="23" t="s">
        <v>303</v>
      </c>
      <c r="F10" s="24"/>
      <c r="G10" s="21"/>
      <c r="H10" s="21"/>
      <c r="I10" s="26"/>
      <c r="J10" s="45"/>
      <c r="K10" s="46"/>
    </row>
    <row r="11" customHeight="1" spans="1:11">
      <c r="A11" s="25"/>
      <c r="B11" s="25"/>
      <c r="C11" s="46" t="s">
        <v>308</v>
      </c>
      <c r="D11" s="19"/>
      <c r="E11" s="23" t="s">
        <v>303</v>
      </c>
      <c r="F11" s="24"/>
      <c r="G11" s="19"/>
      <c r="H11" s="19"/>
      <c r="I11" s="26"/>
      <c r="J11" s="45"/>
      <c r="K11" s="46"/>
    </row>
    <row r="12" customHeight="1" spans="1:11">
      <c r="A12" s="25"/>
      <c r="B12" s="25"/>
      <c r="C12" s="46" t="s">
        <v>309</v>
      </c>
      <c r="D12" s="19"/>
      <c r="E12" s="23" t="s">
        <v>303</v>
      </c>
      <c r="F12" s="24"/>
      <c r="G12" s="19"/>
      <c r="H12" s="19"/>
      <c r="I12" s="26"/>
      <c r="J12" s="45"/>
      <c r="K12" s="46"/>
    </row>
    <row r="13" customHeight="1" spans="1:11">
      <c r="A13" s="25"/>
      <c r="B13" s="25"/>
      <c r="C13" s="46" t="s">
        <v>310</v>
      </c>
      <c r="D13" s="19"/>
      <c r="E13" s="23" t="s">
        <v>303</v>
      </c>
      <c r="F13" s="24"/>
      <c r="G13" s="19"/>
      <c r="H13" s="19"/>
      <c r="I13" s="26"/>
      <c r="J13" s="45"/>
      <c r="K13" s="46"/>
    </row>
    <row r="14" customHeight="1" spans="1:11">
      <c r="A14" s="25"/>
      <c r="B14" s="25"/>
      <c r="C14" s="46" t="s">
        <v>311</v>
      </c>
      <c r="D14" s="19"/>
      <c r="E14" s="23" t="s">
        <v>303</v>
      </c>
      <c r="F14" s="24"/>
      <c r="G14" s="19"/>
      <c r="H14" s="19"/>
      <c r="I14" s="26"/>
      <c r="J14" s="45"/>
      <c r="K14" s="46"/>
    </row>
    <row r="15" customHeight="1" spans="1:11">
      <c r="A15" s="25"/>
      <c r="B15" s="25"/>
      <c r="C15" s="46" t="s">
        <v>84</v>
      </c>
      <c r="D15" s="19"/>
      <c r="E15" s="23" t="s">
        <v>303</v>
      </c>
      <c r="F15" s="24"/>
      <c r="G15" s="19"/>
      <c r="H15" s="19"/>
      <c r="I15" s="26"/>
      <c r="J15" s="45"/>
      <c r="K15" s="46"/>
    </row>
    <row r="16" customHeight="1" spans="1:11">
      <c r="A16" s="25"/>
      <c r="B16" s="25"/>
      <c r="C16" s="46" t="s">
        <v>88</v>
      </c>
      <c r="D16" s="19"/>
      <c r="E16" s="23" t="s">
        <v>303</v>
      </c>
      <c r="F16" s="24"/>
      <c r="G16" s="19"/>
      <c r="H16" s="19"/>
      <c r="I16" s="26"/>
      <c r="J16" s="45"/>
      <c r="K16" s="46"/>
    </row>
    <row r="17" customHeight="1" spans="1:11">
      <c r="A17" s="25"/>
      <c r="B17" s="25"/>
      <c r="C17" s="46" t="s">
        <v>90</v>
      </c>
      <c r="D17" s="19"/>
      <c r="E17" s="23" t="s">
        <v>303</v>
      </c>
      <c r="F17" s="24"/>
      <c r="G17" s="19"/>
      <c r="H17" s="19"/>
      <c r="I17" s="26"/>
      <c r="J17" s="45"/>
      <c r="K17" s="46"/>
    </row>
    <row r="18" customHeight="1" spans="1:11">
      <c r="A18" s="25"/>
      <c r="B18" s="25"/>
      <c r="C18" s="46" t="s">
        <v>92</v>
      </c>
      <c r="D18" s="19"/>
      <c r="E18" s="23" t="s">
        <v>303</v>
      </c>
      <c r="F18" s="24">
        <f>17.6159*2</f>
        <v>35.2318</v>
      </c>
      <c r="G18" s="19"/>
      <c r="H18" s="19"/>
      <c r="I18" s="26"/>
      <c r="J18" s="45"/>
      <c r="K18" s="46"/>
    </row>
    <row r="19" customHeight="1" spans="1:11">
      <c r="A19" s="25"/>
      <c r="B19" s="25"/>
      <c r="C19" s="46" t="s">
        <v>94</v>
      </c>
      <c r="D19" s="19"/>
      <c r="E19" s="23" t="s">
        <v>303</v>
      </c>
      <c r="F19" s="24"/>
      <c r="G19" s="19"/>
      <c r="H19" s="19"/>
      <c r="I19" s="26"/>
      <c r="J19" s="45"/>
      <c r="K19" s="46"/>
    </row>
    <row r="20" customHeight="1" spans="1:11">
      <c r="A20" s="25"/>
      <c r="B20" s="25"/>
      <c r="C20" s="46" t="s">
        <v>101</v>
      </c>
      <c r="D20" s="19"/>
      <c r="E20" s="23" t="s">
        <v>303</v>
      </c>
      <c r="F20" s="24"/>
      <c r="G20" s="19"/>
      <c r="H20" s="19"/>
      <c r="I20" s="26"/>
      <c r="J20" s="45"/>
      <c r="K20" s="46"/>
    </row>
    <row r="21" customHeight="1" spans="1:11">
      <c r="A21" s="25"/>
      <c r="B21" s="25"/>
      <c r="C21" s="46" t="s">
        <v>103</v>
      </c>
      <c r="D21" s="19"/>
      <c r="E21" s="23" t="s">
        <v>303</v>
      </c>
      <c r="F21" s="24"/>
      <c r="G21" s="19"/>
      <c r="H21" s="19"/>
      <c r="I21" s="26"/>
      <c r="J21" s="45"/>
      <c r="K21" s="46"/>
    </row>
    <row r="22" customHeight="1" spans="1:11">
      <c r="A22" s="25"/>
      <c r="B22" s="25"/>
      <c r="C22" s="46" t="s">
        <v>105</v>
      </c>
      <c r="D22" s="19"/>
      <c r="E22" s="23" t="s">
        <v>303</v>
      </c>
      <c r="F22" s="24"/>
      <c r="G22" s="19"/>
      <c r="H22" s="19"/>
      <c r="I22" s="26"/>
      <c r="J22" s="45"/>
      <c r="K22" s="46"/>
    </row>
    <row r="23" customHeight="1" spans="1:11">
      <c r="A23" s="25"/>
      <c r="B23" s="25"/>
      <c r="C23" s="46" t="s">
        <v>109</v>
      </c>
      <c r="D23" s="19"/>
      <c r="E23" s="23" t="s">
        <v>303</v>
      </c>
      <c r="F23" s="24"/>
      <c r="G23" s="26"/>
      <c r="H23" s="26"/>
      <c r="I23" s="26"/>
      <c r="J23" s="45"/>
      <c r="K23" s="46"/>
    </row>
    <row r="24" customHeight="1" spans="1:11">
      <c r="A24" s="25"/>
      <c r="B24" s="25"/>
      <c r="C24" s="46" t="s">
        <v>149</v>
      </c>
      <c r="D24" s="19"/>
      <c r="E24" s="23" t="s">
        <v>303</v>
      </c>
      <c r="F24" s="24"/>
      <c r="G24" s="26"/>
      <c r="H24" s="26"/>
      <c r="I24" s="26"/>
      <c r="J24" s="45"/>
      <c r="K24" s="46"/>
    </row>
    <row r="25" customHeight="1" spans="1:11">
      <c r="A25" s="25"/>
      <c r="B25" s="25"/>
      <c r="C25" s="46" t="s">
        <v>312</v>
      </c>
      <c r="D25" s="19"/>
      <c r="E25" s="23" t="s">
        <v>303</v>
      </c>
      <c r="F25" s="24"/>
      <c r="G25" s="26"/>
      <c r="H25" s="26"/>
      <c r="I25" s="26"/>
      <c r="J25" s="45"/>
      <c r="K25" s="46"/>
    </row>
    <row r="26" customHeight="1" spans="1:11">
      <c r="A26" s="25"/>
      <c r="B26" s="25"/>
      <c r="C26" s="46" t="s">
        <v>153</v>
      </c>
      <c r="D26" s="19"/>
      <c r="E26" s="23" t="s">
        <v>303</v>
      </c>
      <c r="F26" s="24"/>
      <c r="G26" s="26"/>
      <c r="H26" s="26"/>
      <c r="I26" s="26"/>
      <c r="J26" s="45"/>
      <c r="K26" s="46"/>
    </row>
    <row r="27" customHeight="1" spans="1:11">
      <c r="A27" s="25"/>
      <c r="B27" s="25"/>
      <c r="C27" s="46" t="s">
        <v>155</v>
      </c>
      <c r="D27" s="19"/>
      <c r="E27" s="23" t="s">
        <v>303</v>
      </c>
      <c r="F27" s="24"/>
      <c r="G27" s="26"/>
      <c r="H27" s="26"/>
      <c r="I27" s="26"/>
      <c r="J27" s="45"/>
      <c r="K27" s="46"/>
    </row>
    <row r="28" customHeight="1" spans="1:11">
      <c r="A28" s="25"/>
      <c r="B28" s="25"/>
      <c r="C28" s="46" t="s">
        <v>172</v>
      </c>
      <c r="D28" s="19"/>
      <c r="E28" s="23" t="s">
        <v>303</v>
      </c>
      <c r="F28" s="24"/>
      <c r="G28" s="26"/>
      <c r="H28" s="26"/>
      <c r="I28" s="26"/>
      <c r="J28" s="45"/>
      <c r="K28" s="46"/>
    </row>
    <row r="29" customHeight="1" spans="1:11">
      <c r="A29" s="25"/>
      <c r="B29" s="25"/>
      <c r="C29" s="46" t="s">
        <v>174</v>
      </c>
      <c r="D29" s="19"/>
      <c r="E29" s="23" t="s">
        <v>303</v>
      </c>
      <c r="F29" s="24"/>
      <c r="G29" s="26"/>
      <c r="H29" s="26"/>
      <c r="I29" s="26"/>
      <c r="J29" s="45"/>
      <c r="K29" s="46"/>
    </row>
    <row r="30" customHeight="1" spans="1:11">
      <c r="A30" s="25"/>
      <c r="B30" s="25"/>
      <c r="C30" s="46" t="s">
        <v>313</v>
      </c>
      <c r="D30" s="19"/>
      <c r="E30" s="23" t="s">
        <v>303</v>
      </c>
      <c r="F30" s="24"/>
      <c r="G30" s="26"/>
      <c r="H30" s="26"/>
      <c r="I30" s="26"/>
      <c r="J30" s="45"/>
      <c r="K30" s="46"/>
    </row>
    <row r="31" customHeight="1" spans="1:11">
      <c r="A31" s="25"/>
      <c r="B31" s="25"/>
      <c r="C31" s="46" t="s">
        <v>176</v>
      </c>
      <c r="D31" s="19"/>
      <c r="E31" s="23" t="s">
        <v>303</v>
      </c>
      <c r="F31" s="24"/>
      <c r="G31" s="26"/>
      <c r="H31" s="26"/>
      <c r="I31" s="26"/>
      <c r="J31" s="45"/>
      <c r="K31" s="46"/>
    </row>
    <row r="32" customHeight="1" spans="1:11">
      <c r="A32" s="25"/>
      <c r="B32" s="25"/>
      <c r="C32" s="46" t="s">
        <v>180</v>
      </c>
      <c r="D32" s="19"/>
      <c r="E32" s="23" t="s">
        <v>303</v>
      </c>
      <c r="F32" s="24"/>
      <c r="G32" s="26"/>
      <c r="H32" s="26"/>
      <c r="I32" s="26"/>
      <c r="J32" s="45"/>
      <c r="K32" s="46"/>
    </row>
    <row r="33" customHeight="1" spans="1:11">
      <c r="A33" s="25"/>
      <c r="B33" s="25"/>
      <c r="C33" s="46" t="s">
        <v>182</v>
      </c>
      <c r="D33" s="19"/>
      <c r="E33" s="23" t="s">
        <v>303</v>
      </c>
      <c r="F33" s="24"/>
      <c r="G33" s="26"/>
      <c r="H33" s="26"/>
      <c r="I33" s="26"/>
      <c r="J33" s="45"/>
      <c r="K33" s="46"/>
    </row>
    <row r="34" customHeight="1" spans="1:11">
      <c r="A34" s="25"/>
      <c r="B34" s="25"/>
      <c r="C34" s="46" t="s">
        <v>314</v>
      </c>
      <c r="D34" s="19"/>
      <c r="E34" s="23" t="s">
        <v>303</v>
      </c>
      <c r="F34" s="24"/>
      <c r="G34" s="26"/>
      <c r="H34" s="26"/>
      <c r="I34" s="26"/>
      <c r="J34" s="45"/>
      <c r="K34" s="46"/>
    </row>
    <row r="35" customHeight="1" spans="1:11">
      <c r="A35" s="25"/>
      <c r="B35" s="25"/>
      <c r="C35" s="46" t="s">
        <v>315</v>
      </c>
      <c r="D35" s="19"/>
      <c r="E35" s="23" t="s">
        <v>303</v>
      </c>
      <c r="F35" s="24"/>
      <c r="G35" s="26"/>
      <c r="H35" s="26"/>
      <c r="I35" s="26"/>
      <c r="J35" s="45"/>
      <c r="K35" s="46"/>
    </row>
    <row r="36" customHeight="1" spans="1:11">
      <c r="A36" s="25"/>
      <c r="B36" s="25"/>
      <c r="C36" s="46" t="s">
        <v>188</v>
      </c>
      <c r="D36" s="19"/>
      <c r="E36" s="23" t="s">
        <v>303</v>
      </c>
      <c r="F36" s="24"/>
      <c r="G36" s="26"/>
      <c r="H36" s="26"/>
      <c r="I36" s="26"/>
      <c r="J36" s="45"/>
      <c r="K36" s="46"/>
    </row>
    <row r="37" customHeight="1" spans="1:11">
      <c r="A37" s="25"/>
      <c r="B37" s="25"/>
      <c r="C37" s="46" t="s">
        <v>316</v>
      </c>
      <c r="D37" s="19"/>
      <c r="E37" s="23" t="s">
        <v>303</v>
      </c>
      <c r="F37" s="24"/>
      <c r="G37" s="26"/>
      <c r="H37" s="26"/>
      <c r="I37" s="26"/>
      <c r="J37" s="45"/>
      <c r="K37" s="46"/>
    </row>
    <row r="38" customHeight="1" spans="1:11">
      <c r="A38" s="25"/>
      <c r="B38" s="25"/>
      <c r="C38" s="46" t="s">
        <v>317</v>
      </c>
      <c r="D38" s="19"/>
      <c r="E38" s="23" t="s">
        <v>303</v>
      </c>
      <c r="F38" s="24"/>
      <c r="G38" s="26"/>
      <c r="H38" s="26"/>
      <c r="I38" s="26"/>
      <c r="J38" s="45"/>
      <c r="K38" s="46"/>
    </row>
    <row r="39" customHeight="1" spans="1:11">
      <c r="A39" s="25"/>
      <c r="B39" s="25"/>
      <c r="C39" s="46" t="s">
        <v>318</v>
      </c>
      <c r="D39" s="19"/>
      <c r="E39" s="23" t="s">
        <v>303</v>
      </c>
      <c r="F39" s="24">
        <f>2.5623+2.8567</f>
        <v>5.419</v>
      </c>
      <c r="G39" s="26"/>
      <c r="H39" s="26"/>
      <c r="I39" s="26"/>
      <c r="J39" s="45"/>
      <c r="K39" s="46"/>
    </row>
    <row r="40" customHeight="1" spans="1:11">
      <c r="A40" s="25"/>
      <c r="B40" s="25"/>
      <c r="C40" s="320" t="s">
        <v>319</v>
      </c>
      <c r="D40" s="321"/>
      <c r="E40" s="23"/>
      <c r="F40" s="24"/>
      <c r="G40" s="19"/>
      <c r="H40" s="19"/>
      <c r="I40" s="26"/>
      <c r="J40" s="45"/>
      <c r="K40" s="46"/>
    </row>
    <row r="41" customHeight="1" spans="1:11">
      <c r="A41" s="25"/>
      <c r="B41" s="25"/>
      <c r="C41" s="46" t="s">
        <v>320</v>
      </c>
      <c r="D41" s="19"/>
      <c r="E41" s="23" t="s">
        <v>303</v>
      </c>
      <c r="F41" s="24"/>
      <c r="G41" s="19"/>
      <c r="H41" s="19"/>
      <c r="I41" s="26" t="s">
        <v>321</v>
      </c>
      <c r="J41" s="45"/>
      <c r="K41" s="46"/>
    </row>
    <row r="42" customHeight="1" spans="1:11">
      <c r="A42" s="25"/>
      <c r="B42" s="25"/>
      <c r="C42" s="45" t="s">
        <v>322</v>
      </c>
      <c r="D42" s="46"/>
      <c r="E42" s="23" t="s">
        <v>303</v>
      </c>
      <c r="F42" s="24"/>
      <c r="G42" s="21"/>
      <c r="H42" s="21"/>
      <c r="I42" s="26"/>
      <c r="J42" s="45"/>
      <c r="K42" s="46"/>
    </row>
    <row r="43" customHeight="1" spans="1:11">
      <c r="A43" s="25"/>
      <c r="B43" s="25"/>
      <c r="C43" s="46" t="s">
        <v>193</v>
      </c>
      <c r="D43" s="19"/>
      <c r="E43" s="23" t="s">
        <v>303</v>
      </c>
      <c r="F43" s="24">
        <f>6.4058+8.79</f>
        <v>15.1958</v>
      </c>
      <c r="G43" s="19"/>
      <c r="H43" s="19"/>
      <c r="I43" s="26" t="s">
        <v>323</v>
      </c>
      <c r="J43" s="45"/>
      <c r="K43" s="46"/>
    </row>
    <row r="44" customHeight="1" spans="1:11">
      <c r="A44" s="25"/>
      <c r="B44" s="25"/>
      <c r="C44" s="46" t="s">
        <v>324</v>
      </c>
      <c r="D44" s="19"/>
      <c r="E44" s="23" t="s">
        <v>303</v>
      </c>
      <c r="F44" s="24"/>
      <c r="G44" s="19"/>
      <c r="H44" s="19"/>
      <c r="I44" s="26" t="s">
        <v>325</v>
      </c>
      <c r="J44" s="45"/>
      <c r="K44" s="46"/>
    </row>
    <row r="45" customHeight="1" spans="1:11">
      <c r="A45" s="25"/>
      <c r="B45" s="25"/>
      <c r="C45" s="45" t="s">
        <v>197</v>
      </c>
      <c r="D45" s="46"/>
      <c r="E45" s="23" t="s">
        <v>326</v>
      </c>
      <c r="F45" s="24">
        <v>2.1356</v>
      </c>
      <c r="G45" s="19"/>
      <c r="H45" s="19"/>
      <c r="I45" s="26"/>
      <c r="J45" s="45"/>
      <c r="K45" s="46"/>
    </row>
    <row r="46" customHeight="1" spans="1:11">
      <c r="A46" s="25"/>
      <c r="B46" s="25"/>
      <c r="C46" s="46" t="s">
        <v>200</v>
      </c>
      <c r="D46" s="19"/>
      <c r="E46" s="23" t="s">
        <v>327</v>
      </c>
      <c r="F46" s="24">
        <f>2.5623+3.516</f>
        <v>6.0783</v>
      </c>
      <c r="G46" s="19"/>
      <c r="H46" s="19"/>
      <c r="I46" s="26" t="s">
        <v>328</v>
      </c>
      <c r="J46" s="45"/>
      <c r="K46" s="46"/>
    </row>
    <row r="47" customHeight="1" spans="1:11">
      <c r="A47" s="25"/>
      <c r="B47" s="25"/>
      <c r="C47" s="46" t="s">
        <v>206</v>
      </c>
      <c r="D47" s="19"/>
      <c r="E47" s="23" t="s">
        <v>327</v>
      </c>
      <c r="F47" s="24">
        <f>2.5623+3.516</f>
        <v>6.0783</v>
      </c>
      <c r="G47" s="19"/>
      <c r="H47" s="19"/>
      <c r="I47" s="26"/>
      <c r="J47" s="45"/>
      <c r="K47" s="46"/>
    </row>
    <row r="48" customHeight="1" spans="1:11">
      <c r="A48" s="25"/>
      <c r="B48" s="25"/>
      <c r="C48" s="46" t="s">
        <v>329</v>
      </c>
      <c r="D48" s="19"/>
      <c r="E48" s="23" t="s">
        <v>326</v>
      </c>
      <c r="F48" s="24"/>
      <c r="G48" s="19"/>
      <c r="H48" s="19"/>
      <c r="I48" s="26"/>
      <c r="J48" s="45"/>
      <c r="K48" s="46"/>
    </row>
    <row r="49" customHeight="1" spans="1:11">
      <c r="A49" s="25"/>
      <c r="B49" s="25"/>
      <c r="C49" s="322" t="s">
        <v>330</v>
      </c>
      <c r="D49" s="320"/>
      <c r="E49" s="23"/>
      <c r="F49" s="24"/>
      <c r="G49" s="21"/>
      <c r="H49" s="21"/>
      <c r="I49" s="26"/>
      <c r="J49" s="45"/>
      <c r="K49" s="46"/>
    </row>
    <row r="50" customHeight="1" spans="1:11">
      <c r="A50" s="25"/>
      <c r="B50" s="25"/>
      <c r="C50" s="45" t="s">
        <v>331</v>
      </c>
      <c r="D50" s="46"/>
      <c r="E50" s="23" t="s">
        <v>332</v>
      </c>
      <c r="F50" s="24"/>
      <c r="G50" s="21"/>
      <c r="H50" s="21"/>
      <c r="I50" s="26"/>
      <c r="J50" s="45"/>
      <c r="K50" s="46"/>
    </row>
    <row r="51" customHeight="1" spans="1:11">
      <c r="A51" s="25"/>
      <c r="B51" s="25"/>
      <c r="C51" s="45" t="s">
        <v>333</v>
      </c>
      <c r="D51" s="46"/>
      <c r="E51" s="23" t="s">
        <v>332</v>
      </c>
      <c r="F51" s="24"/>
      <c r="G51" s="21"/>
      <c r="H51" s="21"/>
      <c r="I51" s="26"/>
      <c r="J51" s="45"/>
      <c r="K51" s="46"/>
    </row>
    <row r="52" customHeight="1" spans="1:11">
      <c r="A52" s="25"/>
      <c r="B52" s="25"/>
      <c r="C52" s="322" t="s">
        <v>334</v>
      </c>
      <c r="D52" s="320"/>
      <c r="E52" s="23"/>
      <c r="F52" s="24"/>
      <c r="G52" s="21"/>
      <c r="H52" s="21"/>
      <c r="I52" s="26"/>
      <c r="J52" s="45"/>
      <c r="K52" s="46"/>
    </row>
    <row r="53" customHeight="1" spans="1:11">
      <c r="A53" s="25"/>
      <c r="B53" s="25"/>
      <c r="C53" s="45" t="s">
        <v>335</v>
      </c>
      <c r="D53" s="46"/>
      <c r="E53" s="23" t="s">
        <v>303</v>
      </c>
      <c r="F53" s="24"/>
      <c r="G53" s="21"/>
      <c r="H53" s="21"/>
      <c r="I53" s="26"/>
      <c r="J53" s="45"/>
      <c r="K53" s="46"/>
    </row>
    <row r="54" customHeight="1" spans="1:11">
      <c r="A54" s="25"/>
      <c r="B54" s="25"/>
      <c r="C54" s="45" t="s">
        <v>336</v>
      </c>
      <c r="D54" s="46"/>
      <c r="E54" s="23" t="s">
        <v>303</v>
      </c>
      <c r="F54" s="24"/>
      <c r="G54" s="21"/>
      <c r="H54" s="21"/>
      <c r="I54" s="26"/>
      <c r="J54" s="45"/>
      <c r="K54" s="46"/>
    </row>
    <row r="55" customHeight="1" spans="1:11">
      <c r="A55" s="25"/>
      <c r="B55" s="25"/>
      <c r="C55" s="45" t="s">
        <v>337</v>
      </c>
      <c r="D55" s="46"/>
      <c r="E55" s="23" t="s">
        <v>303</v>
      </c>
      <c r="F55" s="24"/>
      <c r="G55" s="21"/>
      <c r="H55" s="21"/>
      <c r="I55" s="26"/>
      <c r="J55" s="45"/>
      <c r="K55" s="46"/>
    </row>
    <row r="56" customHeight="1" spans="1:11">
      <c r="A56" s="25"/>
      <c r="B56" s="25"/>
      <c r="C56" s="46" t="s">
        <v>338</v>
      </c>
      <c r="D56" s="19"/>
      <c r="E56" s="23" t="s">
        <v>303</v>
      </c>
      <c r="F56" s="24"/>
      <c r="G56" s="21"/>
      <c r="H56" s="21"/>
      <c r="I56" s="26"/>
      <c r="J56" s="45"/>
      <c r="K56" s="46"/>
    </row>
    <row r="57" customHeight="1" spans="1:11">
      <c r="A57" s="25"/>
      <c r="B57" s="25"/>
      <c r="C57" s="19" t="s">
        <v>339</v>
      </c>
      <c r="D57" s="19"/>
      <c r="E57" s="23" t="s">
        <v>340</v>
      </c>
      <c r="F57" s="24"/>
      <c r="G57" s="323"/>
      <c r="H57" s="323"/>
      <c r="I57" s="26" t="s">
        <v>341</v>
      </c>
      <c r="J57" s="45"/>
      <c r="K57" s="46"/>
    </row>
    <row r="58" customHeight="1" spans="1:11">
      <c r="A58" s="25"/>
      <c r="B58" s="25"/>
      <c r="C58" s="19" t="s">
        <v>342</v>
      </c>
      <c r="D58" s="19"/>
      <c r="E58" s="23" t="s">
        <v>340</v>
      </c>
      <c r="F58" s="24"/>
      <c r="G58" s="19"/>
      <c r="H58" s="19"/>
      <c r="I58" s="26"/>
      <c r="J58" s="45"/>
      <c r="K58" s="46"/>
    </row>
    <row r="59" customHeight="1" spans="1:11">
      <c r="A59" s="25"/>
      <c r="B59" s="25"/>
      <c r="C59" s="322" t="s">
        <v>343</v>
      </c>
      <c r="D59" s="320"/>
      <c r="E59" s="23" t="s">
        <v>303</v>
      </c>
      <c r="F59" s="24"/>
      <c r="G59" s="26"/>
      <c r="H59" s="26"/>
      <c r="I59" s="26"/>
      <c r="J59" s="45"/>
      <c r="K59" s="46"/>
    </row>
    <row r="60" customHeight="1" spans="1:11">
      <c r="A60" s="54"/>
      <c r="B60" s="25"/>
      <c r="C60" s="324" t="s">
        <v>3</v>
      </c>
      <c r="D60" s="325"/>
      <c r="E60" s="23"/>
      <c r="F60" s="24"/>
      <c r="G60" s="326"/>
      <c r="H60" s="326"/>
      <c r="I60" s="26"/>
      <c r="J60" s="45"/>
      <c r="K60" s="46"/>
    </row>
    <row r="61" s="309" customFormat="1" ht="30" customHeight="1" spans="1:11">
      <c r="A61" s="47"/>
      <c r="B61" s="47" t="s">
        <v>344</v>
      </c>
      <c r="C61" s="323" t="s">
        <v>345</v>
      </c>
      <c r="D61" s="323"/>
      <c r="E61" s="24"/>
      <c r="F61" s="24"/>
      <c r="G61" s="323"/>
      <c r="H61" s="323"/>
      <c r="I61" s="326" t="s">
        <v>346</v>
      </c>
      <c r="J61" s="331"/>
      <c r="K61" s="332"/>
    </row>
    <row r="62" s="309" customFormat="1" ht="30" customHeight="1" spans="1:11">
      <c r="A62" s="34"/>
      <c r="B62" s="34"/>
      <c r="C62" s="323" t="s">
        <v>211</v>
      </c>
      <c r="D62" s="323"/>
      <c r="E62" s="24" t="s">
        <v>340</v>
      </c>
      <c r="F62" s="24">
        <f>9.496+18.602</f>
        <v>28.098</v>
      </c>
      <c r="G62" s="323"/>
      <c r="H62" s="323"/>
      <c r="I62" s="326" t="s">
        <v>347</v>
      </c>
      <c r="J62" s="331"/>
      <c r="K62" s="332"/>
    </row>
    <row r="63" s="309" customFormat="1" ht="30" customHeight="1" spans="1:11">
      <c r="A63" s="34"/>
      <c r="B63" s="34"/>
      <c r="C63" s="323" t="s">
        <v>245</v>
      </c>
      <c r="D63" s="323"/>
      <c r="E63" s="24" t="s">
        <v>340</v>
      </c>
      <c r="F63" s="24"/>
      <c r="G63" s="323"/>
      <c r="H63" s="323"/>
      <c r="I63" s="326" t="s">
        <v>348</v>
      </c>
      <c r="J63" s="331"/>
      <c r="K63" s="332"/>
    </row>
    <row r="64" s="309" customFormat="1" ht="30" customHeight="1" spans="1:11">
      <c r="A64" s="34"/>
      <c r="B64" s="34"/>
      <c r="C64" s="323" t="s">
        <v>253</v>
      </c>
      <c r="D64" s="323"/>
      <c r="E64" s="24" t="s">
        <v>340</v>
      </c>
      <c r="F64" s="24"/>
      <c r="G64" s="323"/>
      <c r="H64" s="323"/>
      <c r="I64" s="326" t="s">
        <v>349</v>
      </c>
      <c r="J64" s="331"/>
      <c r="K64" s="332"/>
    </row>
    <row r="65" s="309" customFormat="1" ht="30" customHeight="1" spans="1:11">
      <c r="A65" s="34"/>
      <c r="B65" s="34"/>
      <c r="C65" s="323" t="s">
        <v>268</v>
      </c>
      <c r="D65" s="323"/>
      <c r="E65" s="24" t="s">
        <v>340</v>
      </c>
      <c r="F65" s="24"/>
      <c r="G65" s="323"/>
      <c r="H65" s="323"/>
      <c r="I65" s="326" t="s">
        <v>350</v>
      </c>
      <c r="J65" s="331"/>
      <c r="K65" s="332"/>
    </row>
    <row r="66" customHeight="1" spans="1:11">
      <c r="A66" s="25"/>
      <c r="B66" s="25"/>
      <c r="C66" s="333" t="s">
        <v>351</v>
      </c>
      <c r="D66" s="334"/>
      <c r="E66" s="20" t="s">
        <v>352</v>
      </c>
      <c r="F66" s="47"/>
      <c r="G66" s="335"/>
      <c r="H66" s="335"/>
      <c r="I66" s="26"/>
      <c r="J66" s="45"/>
      <c r="K66" s="46"/>
    </row>
    <row r="67" customHeight="1" spans="1:11">
      <c r="A67" s="25"/>
      <c r="B67" s="25"/>
      <c r="C67" s="336" t="s">
        <v>353</v>
      </c>
      <c r="D67" s="336"/>
      <c r="E67" s="20" t="s">
        <v>354</v>
      </c>
      <c r="F67" s="47">
        <f>0.16+0.12</f>
        <v>0.28</v>
      </c>
      <c r="G67" s="335"/>
      <c r="H67" s="335"/>
      <c r="I67" s="26" t="s">
        <v>355</v>
      </c>
      <c r="J67" s="45"/>
      <c r="K67" s="46"/>
    </row>
    <row r="68" customHeight="1" spans="1:11">
      <c r="A68" s="54"/>
      <c r="B68" s="54"/>
      <c r="C68" s="337" t="s">
        <v>4</v>
      </c>
      <c r="D68" s="337"/>
      <c r="E68" s="23"/>
      <c r="F68" s="49"/>
      <c r="G68" s="26"/>
      <c r="H68" s="26"/>
      <c r="I68" s="26"/>
      <c r="J68" s="45"/>
      <c r="K68" s="46"/>
    </row>
    <row r="69" customHeight="1" spans="1:11">
      <c r="A69" s="20"/>
      <c r="B69" s="23" t="s">
        <v>356</v>
      </c>
      <c r="C69" s="338" t="s">
        <v>357</v>
      </c>
      <c r="D69" s="30" t="s">
        <v>358</v>
      </c>
      <c r="E69" s="23" t="s">
        <v>359</v>
      </c>
      <c r="F69" s="49"/>
      <c r="G69" s="19"/>
      <c r="H69" s="19"/>
      <c r="I69" s="26"/>
      <c r="J69" s="45"/>
      <c r="K69" s="46"/>
    </row>
    <row r="70" customHeight="1" spans="1:11">
      <c r="A70" s="25"/>
      <c r="B70" s="23"/>
      <c r="C70" s="338"/>
      <c r="D70" s="30" t="s">
        <v>360</v>
      </c>
      <c r="E70" s="23" t="s">
        <v>359</v>
      </c>
      <c r="F70" s="49">
        <f>958+1315</f>
        <v>2273</v>
      </c>
      <c r="G70" s="19"/>
      <c r="H70" s="19"/>
      <c r="I70" s="26"/>
      <c r="J70" s="45"/>
      <c r="K70" s="46"/>
    </row>
    <row r="71" customHeight="1" spans="1:11">
      <c r="A71" s="25"/>
      <c r="B71" s="23"/>
      <c r="C71" s="338"/>
      <c r="D71" s="30" t="s">
        <v>361</v>
      </c>
      <c r="E71" s="23" t="s">
        <v>359</v>
      </c>
      <c r="F71" s="49">
        <v>11</v>
      </c>
      <c r="G71" s="19"/>
      <c r="H71" s="19"/>
      <c r="I71" s="26"/>
      <c r="J71" s="45"/>
      <c r="K71" s="46"/>
    </row>
    <row r="72" customHeight="1" spans="1:11">
      <c r="A72" s="25"/>
      <c r="B72" s="23"/>
      <c r="C72" s="338" t="s">
        <v>362</v>
      </c>
      <c r="D72" s="30" t="s">
        <v>363</v>
      </c>
      <c r="E72" s="23" t="s">
        <v>364</v>
      </c>
      <c r="F72" s="49">
        <f>36373+76869</f>
        <v>113242</v>
      </c>
      <c r="G72" s="19"/>
      <c r="H72" s="19"/>
      <c r="I72" s="26"/>
      <c r="J72" s="45"/>
      <c r="K72" s="46"/>
    </row>
    <row r="73" customHeight="1" spans="1:11">
      <c r="A73" s="25"/>
      <c r="B73" s="23"/>
      <c r="C73" s="338"/>
      <c r="D73" s="30" t="s">
        <v>365</v>
      </c>
      <c r="E73" s="23" t="s">
        <v>364</v>
      </c>
      <c r="F73" s="50"/>
      <c r="G73" s="19"/>
      <c r="H73" s="19"/>
      <c r="I73" s="26"/>
      <c r="J73" s="45"/>
      <c r="K73" s="46"/>
    </row>
    <row r="74" customHeight="1" spans="1:11">
      <c r="A74" s="25"/>
      <c r="B74" s="23"/>
      <c r="C74" s="338"/>
      <c r="D74" s="30" t="s">
        <v>366</v>
      </c>
      <c r="E74" s="23" t="s">
        <v>364</v>
      </c>
      <c r="F74" s="50"/>
      <c r="G74" s="19"/>
      <c r="H74" s="19"/>
      <c r="I74" s="26"/>
      <c r="J74" s="45"/>
      <c r="K74" s="46"/>
    </row>
    <row r="75" customHeight="1" spans="1:11">
      <c r="A75" s="25"/>
      <c r="B75" s="23"/>
      <c r="C75" s="338"/>
      <c r="D75" s="339" t="s">
        <v>367</v>
      </c>
      <c r="E75" s="23" t="s">
        <v>364</v>
      </c>
      <c r="F75" s="24"/>
      <c r="G75" s="21"/>
      <c r="H75" s="21"/>
      <c r="I75" s="26"/>
      <c r="J75" s="45"/>
      <c r="K75" s="46"/>
    </row>
    <row r="76" customHeight="1" spans="1:11">
      <c r="A76" s="25"/>
      <c r="B76" s="23"/>
      <c r="C76" s="340" t="s">
        <v>368</v>
      </c>
      <c r="D76" s="340"/>
      <c r="E76" s="23" t="s">
        <v>364</v>
      </c>
      <c r="F76" s="24"/>
      <c r="G76" s="21"/>
      <c r="H76" s="21"/>
      <c r="I76" s="26"/>
      <c r="J76" s="45"/>
      <c r="K76" s="46"/>
    </row>
    <row r="77" customHeight="1" spans="1:11">
      <c r="A77" s="25"/>
      <c r="B77" s="23"/>
      <c r="C77" s="340" t="s">
        <v>369</v>
      </c>
      <c r="D77" s="340"/>
      <c r="E77" s="23" t="s">
        <v>364</v>
      </c>
      <c r="F77" s="24">
        <v>20987</v>
      </c>
      <c r="G77" s="19"/>
      <c r="H77" s="19"/>
      <c r="I77" s="26"/>
      <c r="J77" s="45"/>
      <c r="K77" s="46"/>
    </row>
    <row r="78" customHeight="1" spans="1:11">
      <c r="A78" s="25"/>
      <c r="B78" s="23"/>
      <c r="C78" s="340" t="s">
        <v>370</v>
      </c>
      <c r="D78" s="340"/>
      <c r="E78" s="23" t="s">
        <v>371</v>
      </c>
      <c r="F78" s="24">
        <f>1.149+0.16</f>
        <v>1.309</v>
      </c>
      <c r="G78" s="21"/>
      <c r="H78" s="21"/>
      <c r="I78" s="26"/>
      <c r="J78" s="45"/>
      <c r="K78" s="46"/>
    </row>
    <row r="79" customHeight="1" spans="1:11">
      <c r="A79" s="25"/>
      <c r="B79" s="23"/>
      <c r="C79" s="340" t="s">
        <v>372</v>
      </c>
      <c r="D79" s="340"/>
      <c r="E79" s="23" t="s">
        <v>371</v>
      </c>
      <c r="F79" s="24">
        <f>0.141+0.449</f>
        <v>0.59</v>
      </c>
      <c r="G79" s="21"/>
      <c r="H79" s="21"/>
      <c r="I79" s="26"/>
      <c r="J79" s="45"/>
      <c r="K79" s="46"/>
    </row>
    <row r="80" customHeight="1" spans="1:11">
      <c r="A80" s="25"/>
      <c r="B80" s="23"/>
      <c r="C80" s="338" t="s">
        <v>373</v>
      </c>
      <c r="D80" s="30" t="s">
        <v>374</v>
      </c>
      <c r="E80" s="23" t="s">
        <v>364</v>
      </c>
      <c r="F80" s="24">
        <f>9252+400.4</f>
        <v>9652.4</v>
      </c>
      <c r="G80" s="19"/>
      <c r="H80" s="19"/>
      <c r="I80" s="26"/>
      <c r="J80" s="45"/>
      <c r="K80" s="46"/>
    </row>
    <row r="81" customHeight="1" spans="1:11">
      <c r="A81" s="54"/>
      <c r="B81" s="23"/>
      <c r="C81" s="16" t="s">
        <v>5</v>
      </c>
      <c r="D81" s="16"/>
      <c r="E81" s="23"/>
      <c r="F81" s="24"/>
      <c r="G81" s="19"/>
      <c r="H81" s="19"/>
      <c r="I81" s="26"/>
      <c r="J81" s="45"/>
      <c r="K81" s="46"/>
    </row>
    <row r="82" customHeight="1" spans="1:11">
      <c r="A82" s="20"/>
      <c r="B82" s="20" t="s">
        <v>375</v>
      </c>
      <c r="C82" s="19" t="s">
        <v>376</v>
      </c>
      <c r="D82" s="19"/>
      <c r="E82" s="23" t="s">
        <v>377</v>
      </c>
      <c r="F82" s="24">
        <f>0.26+0.32</f>
        <v>0.58</v>
      </c>
      <c r="G82" s="19"/>
      <c r="H82" s="19"/>
      <c r="I82" s="26" t="s">
        <v>378</v>
      </c>
      <c r="J82" s="45"/>
      <c r="K82" s="46"/>
    </row>
    <row r="83" customHeight="1" spans="1:11">
      <c r="A83" s="25"/>
      <c r="B83" s="25"/>
      <c r="C83" s="19" t="s">
        <v>379</v>
      </c>
      <c r="D83" s="19"/>
      <c r="E83" s="23" t="s">
        <v>332</v>
      </c>
      <c r="F83" s="24">
        <f>4.52+11.35</f>
        <v>15.87</v>
      </c>
      <c r="G83" s="19"/>
      <c r="H83" s="19"/>
      <c r="I83" s="26" t="s">
        <v>380</v>
      </c>
      <c r="J83" s="45"/>
      <c r="K83" s="46"/>
    </row>
    <row r="84" customHeight="1" spans="1:11">
      <c r="A84" s="25"/>
      <c r="B84" s="25"/>
      <c r="C84" s="19" t="s">
        <v>381</v>
      </c>
      <c r="D84" s="19"/>
      <c r="E84" s="23" t="s">
        <v>332</v>
      </c>
      <c r="F84" s="24">
        <f>3.22+0.76</f>
        <v>3.98</v>
      </c>
      <c r="G84" s="19"/>
      <c r="H84" s="19"/>
      <c r="I84" s="26" t="s">
        <v>382</v>
      </c>
      <c r="J84" s="45"/>
      <c r="K84" s="46"/>
    </row>
    <row r="85" customHeight="1" spans="1:11">
      <c r="A85" s="25"/>
      <c r="B85" s="25"/>
      <c r="C85" s="19" t="s">
        <v>383</v>
      </c>
      <c r="D85" s="19"/>
      <c r="E85" s="23" t="s">
        <v>332</v>
      </c>
      <c r="F85" s="24"/>
      <c r="G85" s="19"/>
      <c r="H85" s="19"/>
      <c r="I85" s="26" t="s">
        <v>382</v>
      </c>
      <c r="J85" s="45"/>
      <c r="K85" s="46"/>
    </row>
    <row r="86" customHeight="1" spans="1:11">
      <c r="A86" s="25"/>
      <c r="B86" s="25"/>
      <c r="C86" s="19" t="s">
        <v>384</v>
      </c>
      <c r="D86" s="19"/>
      <c r="E86" s="23" t="s">
        <v>385</v>
      </c>
      <c r="F86" s="24"/>
      <c r="G86" s="19"/>
      <c r="H86" s="19"/>
      <c r="I86" s="26"/>
      <c r="J86" s="45"/>
      <c r="K86" s="46"/>
    </row>
    <row r="87" customHeight="1" spans="1:11">
      <c r="A87" s="25"/>
      <c r="B87" s="25"/>
      <c r="C87" s="19" t="s">
        <v>386</v>
      </c>
      <c r="D87" s="19"/>
      <c r="E87" s="23"/>
      <c r="F87" s="24"/>
      <c r="G87" s="21"/>
      <c r="H87" s="21"/>
      <c r="I87" s="26"/>
      <c r="J87" s="45"/>
      <c r="K87" s="46"/>
    </row>
    <row r="88" customHeight="1" spans="1:11">
      <c r="A88" s="25"/>
      <c r="B88" s="25"/>
      <c r="C88" s="19" t="s">
        <v>387</v>
      </c>
      <c r="D88" s="19"/>
      <c r="E88" s="23" t="s">
        <v>388</v>
      </c>
      <c r="F88" s="24">
        <f>3.6+0.48</f>
        <v>4.08</v>
      </c>
      <c r="G88" s="19"/>
      <c r="H88" s="19"/>
      <c r="I88" s="26"/>
      <c r="J88" s="45"/>
      <c r="K88" s="46"/>
    </row>
    <row r="89" customHeight="1" spans="1:11">
      <c r="A89" s="25"/>
      <c r="B89" s="25"/>
      <c r="C89" s="19" t="s">
        <v>389</v>
      </c>
      <c r="D89" s="19"/>
      <c r="E89" s="23" t="s">
        <v>388</v>
      </c>
      <c r="F89" s="37">
        <f>3.78+4.98</f>
        <v>8.76</v>
      </c>
      <c r="G89" s="21"/>
      <c r="H89" s="21"/>
      <c r="I89" s="26"/>
      <c r="J89" s="45"/>
      <c r="K89" s="46"/>
    </row>
    <row r="90" customHeight="1" spans="1:11">
      <c r="A90" s="25"/>
      <c r="B90" s="25"/>
      <c r="C90" s="19" t="s">
        <v>390</v>
      </c>
      <c r="D90" s="19"/>
      <c r="E90" s="23" t="s">
        <v>388</v>
      </c>
      <c r="F90" s="37">
        <f>1.01+2.56</f>
        <v>3.57</v>
      </c>
      <c r="G90" s="21"/>
      <c r="H90" s="21"/>
      <c r="I90" s="26"/>
      <c r="J90" s="45"/>
      <c r="K90" s="46"/>
    </row>
    <row r="91" customHeight="1" spans="1:11">
      <c r="A91" s="25"/>
      <c r="B91" s="25"/>
      <c r="C91" s="19" t="s">
        <v>391</v>
      </c>
      <c r="D91" s="19"/>
      <c r="E91" s="23" t="s">
        <v>354</v>
      </c>
      <c r="F91" s="24"/>
      <c r="G91" s="21"/>
      <c r="H91" s="21"/>
      <c r="I91" s="26"/>
      <c r="J91" s="45"/>
      <c r="K91" s="46"/>
    </row>
    <row r="92" customHeight="1" spans="1:11">
      <c r="A92" s="25"/>
      <c r="B92" s="25"/>
      <c r="C92" s="19" t="s">
        <v>392</v>
      </c>
      <c r="D92" s="19"/>
      <c r="E92" s="23" t="s">
        <v>388</v>
      </c>
      <c r="F92" s="24"/>
      <c r="G92" s="21"/>
      <c r="H92" s="21"/>
      <c r="I92" s="26"/>
      <c r="J92" s="45"/>
      <c r="K92" s="46"/>
    </row>
    <row r="93" customHeight="1" spans="1:11">
      <c r="A93" s="25"/>
      <c r="B93" s="25"/>
      <c r="C93" s="19" t="s">
        <v>393</v>
      </c>
      <c r="D93" s="19"/>
      <c r="E93" s="23" t="s">
        <v>388</v>
      </c>
      <c r="F93" s="24"/>
      <c r="G93" s="21"/>
      <c r="H93" s="21"/>
      <c r="I93" s="26"/>
      <c r="J93" s="45"/>
      <c r="K93" s="46"/>
    </row>
    <row r="94" customHeight="1" spans="1:11">
      <c r="A94" s="25"/>
      <c r="B94" s="25"/>
      <c r="C94" s="19" t="s">
        <v>394</v>
      </c>
      <c r="D94" s="19"/>
      <c r="E94" s="23" t="s">
        <v>388</v>
      </c>
      <c r="F94" s="24"/>
      <c r="G94" s="26"/>
      <c r="H94" s="26"/>
      <c r="I94" s="26"/>
      <c r="J94" s="45"/>
      <c r="K94" s="46"/>
    </row>
    <row r="95" customHeight="1" spans="1:11">
      <c r="A95" s="25"/>
      <c r="B95" s="25"/>
      <c r="C95" s="19" t="s">
        <v>395</v>
      </c>
      <c r="D95" s="19"/>
      <c r="E95" s="23" t="s">
        <v>352</v>
      </c>
      <c r="F95" s="24"/>
      <c r="G95" s="26"/>
      <c r="H95" s="26"/>
      <c r="I95" s="26"/>
      <c r="J95" s="45"/>
      <c r="K95" s="46"/>
    </row>
    <row r="96" customHeight="1" spans="1:11">
      <c r="A96" s="25"/>
      <c r="B96" s="25"/>
      <c r="C96" s="19" t="s">
        <v>396</v>
      </c>
      <c r="D96" s="19"/>
      <c r="E96" s="23" t="s">
        <v>354</v>
      </c>
      <c r="F96" s="24"/>
      <c r="G96" s="26"/>
      <c r="H96" s="26"/>
      <c r="I96" s="26"/>
      <c r="J96" s="45"/>
      <c r="K96" s="46"/>
    </row>
    <row r="97" customHeight="1" spans="1:11">
      <c r="A97" s="25"/>
      <c r="B97" s="25"/>
      <c r="C97" s="19" t="s">
        <v>397</v>
      </c>
      <c r="D97" s="19"/>
      <c r="E97" s="23" t="s">
        <v>352</v>
      </c>
      <c r="F97" s="24"/>
      <c r="G97" s="26"/>
      <c r="H97" s="26"/>
      <c r="I97" s="26"/>
      <c r="J97" s="45"/>
      <c r="K97" s="46"/>
    </row>
    <row r="98" customHeight="1" spans="1:11">
      <c r="A98" s="25"/>
      <c r="B98" s="25"/>
      <c r="C98" s="19" t="s">
        <v>398</v>
      </c>
      <c r="D98" s="19"/>
      <c r="E98" s="23" t="s">
        <v>352</v>
      </c>
      <c r="F98" s="24">
        <v>0.01</v>
      </c>
      <c r="G98" s="26"/>
      <c r="H98" s="26"/>
      <c r="I98" s="26"/>
      <c r="J98" s="45"/>
      <c r="K98" s="46"/>
    </row>
    <row r="99" customHeight="1" spans="1:11">
      <c r="A99" s="25"/>
      <c r="B99" s="25"/>
      <c r="C99" s="19" t="s">
        <v>399</v>
      </c>
      <c r="D99" s="19"/>
      <c r="E99" s="23" t="s">
        <v>400</v>
      </c>
      <c r="F99" s="24">
        <v>0.28</v>
      </c>
      <c r="G99" s="26"/>
      <c r="H99" s="26"/>
      <c r="I99" s="26"/>
      <c r="J99" s="45"/>
      <c r="K99" s="46"/>
    </row>
    <row r="100" customHeight="1" spans="1:11">
      <c r="A100" s="25"/>
      <c r="B100" s="25"/>
      <c r="C100" s="19" t="s">
        <v>401</v>
      </c>
      <c r="D100" s="19"/>
      <c r="E100" s="23" t="s">
        <v>352</v>
      </c>
      <c r="F100" s="24"/>
      <c r="G100" s="26"/>
      <c r="H100" s="26"/>
      <c r="I100" s="26"/>
      <c r="J100" s="45"/>
      <c r="K100" s="46"/>
    </row>
    <row r="101" customHeight="1" spans="1:11">
      <c r="A101" s="25"/>
      <c r="B101" s="25"/>
      <c r="C101" s="19" t="s">
        <v>402</v>
      </c>
      <c r="D101" s="19"/>
      <c r="E101" s="23" t="s">
        <v>352</v>
      </c>
      <c r="F101" s="24"/>
      <c r="G101" s="26"/>
      <c r="H101" s="26"/>
      <c r="I101" s="26"/>
      <c r="J101" s="45"/>
      <c r="K101" s="46"/>
    </row>
    <row r="102" customHeight="1" spans="1:11">
      <c r="A102" s="25"/>
      <c r="B102" s="25"/>
      <c r="C102" s="19" t="s">
        <v>403</v>
      </c>
      <c r="D102" s="19"/>
      <c r="E102" s="23" t="s">
        <v>404</v>
      </c>
      <c r="F102" s="24"/>
      <c r="G102" s="26"/>
      <c r="H102" s="26"/>
      <c r="I102" s="26"/>
      <c r="J102" s="45"/>
      <c r="K102" s="46"/>
    </row>
    <row r="103" customHeight="1" spans="1:11">
      <c r="A103" s="25"/>
      <c r="B103" s="25"/>
      <c r="C103" s="19" t="s">
        <v>405</v>
      </c>
      <c r="D103" s="19"/>
      <c r="E103" s="23" t="s">
        <v>404</v>
      </c>
      <c r="F103" s="24"/>
      <c r="G103" s="26"/>
      <c r="H103" s="26"/>
      <c r="I103" s="26"/>
      <c r="J103" s="45"/>
      <c r="K103" s="46"/>
    </row>
    <row r="104" customHeight="1" spans="1:11">
      <c r="A104" s="25"/>
      <c r="B104" s="25"/>
      <c r="C104" s="19" t="s">
        <v>406</v>
      </c>
      <c r="D104" s="19"/>
      <c r="E104" s="23" t="s">
        <v>404</v>
      </c>
      <c r="F104" s="24"/>
      <c r="G104" s="26"/>
      <c r="H104" s="26"/>
      <c r="I104" s="26"/>
      <c r="J104" s="45"/>
      <c r="K104" s="46"/>
    </row>
    <row r="105" customHeight="1" spans="1:11">
      <c r="A105" s="25"/>
      <c r="B105" s="25"/>
      <c r="C105" s="19" t="s">
        <v>407</v>
      </c>
      <c r="D105" s="19"/>
      <c r="E105" s="23" t="s">
        <v>404</v>
      </c>
      <c r="F105" s="24"/>
      <c r="G105" s="26"/>
      <c r="H105" s="26"/>
      <c r="I105" s="26"/>
      <c r="J105" s="45"/>
      <c r="K105" s="46"/>
    </row>
    <row r="106" customHeight="1" spans="1:11">
      <c r="A106" s="25"/>
      <c r="B106" s="25"/>
      <c r="C106" s="19" t="s">
        <v>408</v>
      </c>
      <c r="D106" s="19"/>
      <c r="E106" s="23" t="s">
        <v>54</v>
      </c>
      <c r="F106" s="24"/>
      <c r="G106" s="26"/>
      <c r="H106" s="26"/>
      <c r="I106" s="26"/>
      <c r="J106" s="45"/>
      <c r="K106" s="46"/>
    </row>
    <row r="107" customHeight="1" spans="1:11">
      <c r="A107" s="25"/>
      <c r="B107" s="25"/>
      <c r="C107" s="19" t="s">
        <v>409</v>
      </c>
      <c r="D107" s="19"/>
      <c r="E107" s="23" t="s">
        <v>54</v>
      </c>
      <c r="F107" s="24"/>
      <c r="G107" s="26"/>
      <c r="H107" s="26"/>
      <c r="I107" s="26"/>
      <c r="J107" s="45"/>
      <c r="K107" s="46"/>
    </row>
    <row r="108" customHeight="1" spans="1:11">
      <c r="A108" s="25"/>
      <c r="B108" s="25"/>
      <c r="C108" s="19" t="s">
        <v>410</v>
      </c>
      <c r="D108" s="19"/>
      <c r="E108" s="23" t="s">
        <v>54</v>
      </c>
      <c r="F108" s="24">
        <v>9</v>
      </c>
      <c r="G108" s="26"/>
      <c r="H108" s="26"/>
      <c r="I108" s="26"/>
      <c r="J108" s="45"/>
      <c r="K108" s="46"/>
    </row>
    <row r="109" customHeight="1" spans="1:11">
      <c r="A109" s="25"/>
      <c r="B109" s="25"/>
      <c r="C109" s="19" t="s">
        <v>411</v>
      </c>
      <c r="D109" s="19"/>
      <c r="E109" s="23" t="s">
        <v>412</v>
      </c>
      <c r="F109" s="24"/>
      <c r="G109" s="26"/>
      <c r="H109" s="26"/>
      <c r="I109" s="26"/>
      <c r="J109" s="45"/>
      <c r="K109" s="46"/>
    </row>
    <row r="110" customHeight="1" spans="1:11">
      <c r="A110" s="25"/>
      <c r="B110" s="25"/>
      <c r="C110" s="19" t="s">
        <v>413</v>
      </c>
      <c r="D110" s="19"/>
      <c r="E110" s="23" t="s">
        <v>340</v>
      </c>
      <c r="F110" s="24"/>
      <c r="G110" s="26"/>
      <c r="H110" s="26"/>
      <c r="I110" s="26"/>
      <c r="J110" s="45"/>
      <c r="K110" s="46"/>
    </row>
    <row r="111" customHeight="1" spans="1:11">
      <c r="A111" s="25"/>
      <c r="B111" s="25"/>
      <c r="C111" s="19" t="s">
        <v>414</v>
      </c>
      <c r="D111" s="19"/>
      <c r="E111" s="23" t="s">
        <v>354</v>
      </c>
      <c r="F111" s="24"/>
      <c r="G111" s="26"/>
      <c r="H111" s="26"/>
      <c r="I111" s="26"/>
      <c r="J111" s="45"/>
      <c r="K111" s="46"/>
    </row>
    <row r="112" customHeight="1" spans="1:11">
      <c r="A112" s="25"/>
      <c r="B112" s="25"/>
      <c r="C112" s="19" t="s">
        <v>415</v>
      </c>
      <c r="D112" s="19"/>
      <c r="E112" s="23" t="s">
        <v>340</v>
      </c>
      <c r="F112" s="24"/>
      <c r="G112" s="26"/>
      <c r="H112" s="26"/>
      <c r="I112" s="26"/>
      <c r="J112" s="45"/>
      <c r="K112" s="46"/>
    </row>
    <row r="113" customHeight="1" spans="1:11">
      <c r="A113" s="25"/>
      <c r="B113" s="25"/>
      <c r="C113" s="19" t="s">
        <v>416</v>
      </c>
      <c r="D113" s="19"/>
      <c r="E113" s="23" t="s">
        <v>400</v>
      </c>
      <c r="F113" s="24"/>
      <c r="G113" s="26"/>
      <c r="H113" s="26"/>
      <c r="I113" s="26"/>
      <c r="J113" s="45"/>
      <c r="K113" s="46"/>
    </row>
    <row r="114" customHeight="1" spans="1:11">
      <c r="A114" s="25"/>
      <c r="B114" s="25"/>
      <c r="C114" s="19" t="s">
        <v>417</v>
      </c>
      <c r="D114" s="19"/>
      <c r="E114" s="23" t="s">
        <v>400</v>
      </c>
      <c r="F114" s="24"/>
      <c r="G114" s="26"/>
      <c r="H114" s="26"/>
      <c r="I114" s="26"/>
      <c r="J114" s="45"/>
      <c r="K114" s="46"/>
    </row>
    <row r="115" customHeight="1" spans="1:11">
      <c r="A115" s="25"/>
      <c r="B115" s="25"/>
      <c r="C115" s="19" t="s">
        <v>418</v>
      </c>
      <c r="D115" s="19"/>
      <c r="E115" s="23" t="s">
        <v>419</v>
      </c>
      <c r="F115" s="24"/>
      <c r="G115" s="19"/>
      <c r="H115" s="19"/>
      <c r="I115" s="26"/>
      <c r="J115" s="45"/>
      <c r="K115" s="46"/>
    </row>
    <row r="116" customHeight="1" spans="1:11">
      <c r="A116" s="25"/>
      <c r="B116" s="25"/>
      <c r="C116" s="19" t="s">
        <v>420</v>
      </c>
      <c r="D116" s="19"/>
      <c r="E116" s="23" t="s">
        <v>419</v>
      </c>
      <c r="F116" s="24"/>
      <c r="G116" s="19"/>
      <c r="H116" s="19"/>
      <c r="I116" s="26"/>
      <c r="J116" s="45"/>
      <c r="K116" s="46"/>
    </row>
    <row r="117" customHeight="1" spans="1:11">
      <c r="A117" s="25"/>
      <c r="B117" s="25"/>
      <c r="C117" s="341" t="s">
        <v>6</v>
      </c>
      <c r="D117" s="325"/>
      <c r="E117" s="23"/>
      <c r="F117" s="24"/>
      <c r="G117" s="26"/>
      <c r="H117" s="26"/>
      <c r="I117" s="26"/>
      <c r="J117" s="45"/>
      <c r="K117" s="46"/>
    </row>
    <row r="118" customHeight="1" spans="1:11">
      <c r="A118" s="20"/>
      <c r="B118" s="23" t="s">
        <v>421</v>
      </c>
      <c r="C118" s="19" t="s">
        <v>422</v>
      </c>
      <c r="D118" s="19" t="s">
        <v>423</v>
      </c>
      <c r="E118" s="23" t="s">
        <v>354</v>
      </c>
      <c r="F118" s="24">
        <f>(9+3)/100+1.31</f>
        <v>1.43</v>
      </c>
      <c r="G118" s="26"/>
      <c r="H118" s="26"/>
      <c r="I118" s="26"/>
      <c r="J118" s="45"/>
      <c r="K118" s="46"/>
    </row>
    <row r="119" customHeight="1" spans="1:11">
      <c r="A119" s="25"/>
      <c r="B119" s="23"/>
      <c r="C119" s="19"/>
      <c r="D119" s="19" t="s">
        <v>424</v>
      </c>
      <c r="E119" s="23" t="s">
        <v>354</v>
      </c>
      <c r="F119" s="24">
        <v>0.11</v>
      </c>
      <c r="G119" s="26"/>
      <c r="H119" s="26"/>
      <c r="I119" s="26"/>
      <c r="J119" s="45"/>
      <c r="K119" s="46"/>
    </row>
    <row r="120" customHeight="1" spans="1:11">
      <c r="A120" s="25"/>
      <c r="B120" s="23"/>
      <c r="C120" s="19"/>
      <c r="D120" s="19" t="s">
        <v>373</v>
      </c>
      <c r="E120" s="23" t="s">
        <v>425</v>
      </c>
      <c r="F120" s="24"/>
      <c r="G120" s="26"/>
      <c r="H120" s="26"/>
      <c r="I120" s="26"/>
      <c r="J120" s="45"/>
      <c r="K120" s="46"/>
    </row>
    <row r="121" customHeight="1" spans="1:11">
      <c r="A121" s="25"/>
      <c r="B121" s="23"/>
      <c r="C121" s="19" t="s">
        <v>426</v>
      </c>
      <c r="D121" s="19" t="s">
        <v>427</v>
      </c>
      <c r="E121" s="23" t="s">
        <v>412</v>
      </c>
      <c r="F121" s="24">
        <f>20.5193+6.6375+91.45</f>
        <v>118.6068</v>
      </c>
      <c r="G121" s="26"/>
      <c r="H121" s="26"/>
      <c r="I121" s="26"/>
      <c r="J121" s="45"/>
      <c r="K121" s="46"/>
    </row>
    <row r="122" customHeight="1" spans="1:11">
      <c r="A122" s="25"/>
      <c r="B122" s="23"/>
      <c r="C122" s="19"/>
      <c r="D122" s="19" t="s">
        <v>428</v>
      </c>
      <c r="E122" s="23" t="s">
        <v>412</v>
      </c>
      <c r="F122" s="24"/>
      <c r="G122" s="26"/>
      <c r="H122" s="26"/>
      <c r="I122" s="26"/>
      <c r="J122" s="45"/>
      <c r="K122" s="46"/>
    </row>
    <row r="123" customHeight="1" spans="1:11">
      <c r="A123" s="25"/>
      <c r="B123" s="23"/>
      <c r="C123" s="19"/>
      <c r="D123" s="19" t="s">
        <v>429</v>
      </c>
      <c r="E123" s="23" t="s">
        <v>412</v>
      </c>
      <c r="F123" s="24">
        <f>65.9322+21.3275+98.55</f>
        <v>185.8097</v>
      </c>
      <c r="G123" s="26"/>
      <c r="H123" s="26"/>
      <c r="I123" s="26"/>
      <c r="J123" s="45"/>
      <c r="K123" s="46"/>
    </row>
    <row r="124" customHeight="1" spans="1:11">
      <c r="A124" s="25"/>
      <c r="B124" s="23"/>
      <c r="C124" s="19"/>
      <c r="D124" s="19" t="s">
        <v>430</v>
      </c>
      <c r="E124" s="23" t="s">
        <v>412</v>
      </c>
      <c r="F124" s="24"/>
      <c r="G124" s="26"/>
      <c r="H124" s="26"/>
      <c r="I124" s="26"/>
      <c r="J124" s="45"/>
      <c r="K124" s="46"/>
    </row>
    <row r="125" customHeight="1" spans="1:11">
      <c r="A125" s="25"/>
      <c r="B125" s="23"/>
      <c r="C125" s="19"/>
      <c r="D125" s="19" t="s">
        <v>431</v>
      </c>
      <c r="E125" s="23" t="s">
        <v>412</v>
      </c>
      <c r="F125" s="24"/>
      <c r="G125" s="26"/>
      <c r="H125" s="26"/>
      <c r="I125" s="26"/>
      <c r="J125" s="45"/>
      <c r="K125" s="46"/>
    </row>
    <row r="126" customHeight="1" spans="1:11">
      <c r="A126" s="25"/>
      <c r="B126" s="23"/>
      <c r="C126" s="19"/>
      <c r="D126" s="19" t="s">
        <v>432</v>
      </c>
      <c r="E126" s="23" t="s">
        <v>340</v>
      </c>
      <c r="F126" s="24">
        <f>0.504+0.163065+6.48</f>
        <v>7.147065</v>
      </c>
      <c r="G126" s="26"/>
      <c r="H126" s="26"/>
      <c r="I126" s="26"/>
      <c r="J126" s="45"/>
      <c r="K126" s="46"/>
    </row>
    <row r="127" customHeight="1" spans="1:11">
      <c r="A127" s="25"/>
      <c r="B127" s="23"/>
      <c r="C127" s="19"/>
      <c r="D127" s="19" t="s">
        <v>433</v>
      </c>
      <c r="E127" s="23" t="s">
        <v>412</v>
      </c>
      <c r="F127" s="24">
        <v>2.44</v>
      </c>
      <c r="G127" s="26"/>
      <c r="H127" s="26"/>
      <c r="I127" s="26"/>
      <c r="J127" s="45"/>
      <c r="K127" s="46"/>
    </row>
    <row r="128" customHeight="1" spans="1:11">
      <c r="A128" s="25"/>
      <c r="B128" s="23"/>
      <c r="C128" s="19"/>
      <c r="D128" s="19" t="s">
        <v>434</v>
      </c>
      <c r="E128" s="23" t="s">
        <v>412</v>
      </c>
      <c r="F128" s="24">
        <v>5</v>
      </c>
      <c r="G128" s="26"/>
      <c r="H128" s="26"/>
      <c r="I128" s="26" t="s">
        <v>435</v>
      </c>
      <c r="J128" s="45"/>
      <c r="K128" s="46"/>
    </row>
    <row r="129" customHeight="1" spans="1:11">
      <c r="A129" s="54"/>
      <c r="B129" s="23"/>
      <c r="C129" s="16" t="s">
        <v>7</v>
      </c>
      <c r="D129" s="16"/>
      <c r="E129" s="23"/>
      <c r="F129" s="24"/>
      <c r="G129" s="26"/>
      <c r="H129" s="26"/>
      <c r="I129" s="26"/>
      <c r="J129" s="45"/>
      <c r="K129" s="46"/>
    </row>
    <row r="130" s="2" customFormat="1" customHeight="1" spans="1:11">
      <c r="A130" s="138"/>
      <c r="B130" s="139" t="s">
        <v>436</v>
      </c>
      <c r="C130" s="140"/>
      <c r="D130" s="141"/>
      <c r="E130" s="53" t="s">
        <v>437</v>
      </c>
      <c r="F130" s="142">
        <f>B3</f>
        <v>8.542</v>
      </c>
      <c r="G130" s="194"/>
      <c r="H130" s="194"/>
      <c r="I130" s="26"/>
      <c r="J130" s="45"/>
      <c r="K130" s="46"/>
    </row>
    <row r="131" customHeight="1" spans="1:11">
      <c r="A131" s="266" t="s">
        <v>10</v>
      </c>
      <c r="B131" s="267"/>
      <c r="C131" s="267"/>
      <c r="D131" s="268"/>
      <c r="E131" s="23"/>
      <c r="F131" s="24"/>
      <c r="G131" s="19"/>
      <c r="H131" s="19"/>
      <c r="I131" s="26"/>
      <c r="J131" s="45"/>
      <c r="K131" s="46"/>
    </row>
    <row r="132" customHeight="1" spans="1:11">
      <c r="A132" s="145" t="s">
        <v>438</v>
      </c>
      <c r="B132" s="145"/>
      <c r="C132" s="287" t="s">
        <v>439</v>
      </c>
      <c r="D132" s="145"/>
      <c r="E132" s="288"/>
      <c r="F132" s="272"/>
      <c r="G132" s="282"/>
      <c r="H132" s="282"/>
      <c r="I132" s="282"/>
      <c r="J132" s="63"/>
      <c r="K132" s="63"/>
    </row>
    <row r="133" customHeight="1" spans="1:11">
      <c r="A133" s="64"/>
      <c r="B133" s="56" t="s">
        <v>41</v>
      </c>
      <c r="C133" s="63" t="s">
        <v>440</v>
      </c>
      <c r="D133" s="342"/>
      <c r="E133" s="56" t="s">
        <v>441</v>
      </c>
      <c r="F133" s="343"/>
      <c r="G133" s="344"/>
      <c r="H133" s="344"/>
      <c r="I133" s="282" t="s">
        <v>442</v>
      </c>
      <c r="J133" s="63"/>
      <c r="K133" s="63"/>
    </row>
    <row r="134" customHeight="1" spans="1:11">
      <c r="A134" s="147"/>
      <c r="B134" s="56"/>
      <c r="C134" s="63" t="s">
        <v>443</v>
      </c>
      <c r="D134" s="342"/>
      <c r="E134" s="56" t="s">
        <v>441</v>
      </c>
      <c r="F134" s="343"/>
      <c r="G134" s="344"/>
      <c r="H134" s="344"/>
      <c r="I134" s="282" t="s">
        <v>444</v>
      </c>
      <c r="J134" s="63"/>
      <c r="K134" s="63"/>
    </row>
    <row r="135" customHeight="1" spans="1:11">
      <c r="A135" s="147"/>
      <c r="B135" s="56"/>
      <c r="C135" s="63" t="s">
        <v>445</v>
      </c>
      <c r="D135" s="342"/>
      <c r="E135" s="56" t="s">
        <v>441</v>
      </c>
      <c r="F135" s="343"/>
      <c r="G135" s="344"/>
      <c r="H135" s="344"/>
      <c r="I135" s="282" t="s">
        <v>446</v>
      </c>
      <c r="J135" s="63"/>
      <c r="K135" s="63"/>
    </row>
    <row r="136" customHeight="1" spans="1:11">
      <c r="A136" s="147"/>
      <c r="B136" s="56"/>
      <c r="C136" s="63" t="s">
        <v>447</v>
      </c>
      <c r="D136" s="342"/>
      <c r="E136" s="56" t="s">
        <v>441</v>
      </c>
      <c r="F136" s="345">
        <f>1.071+2.134</f>
        <v>3.205</v>
      </c>
      <c r="G136" s="344"/>
      <c r="H136" s="344"/>
      <c r="I136" s="282" t="s">
        <v>442</v>
      </c>
      <c r="J136" s="63"/>
      <c r="K136" s="63"/>
    </row>
    <row r="137" customHeight="1" spans="1:11">
      <c r="A137" s="147"/>
      <c r="B137" s="56"/>
      <c r="C137" s="63" t="s">
        <v>448</v>
      </c>
      <c r="D137" s="342"/>
      <c r="E137" s="56" t="s">
        <v>441</v>
      </c>
      <c r="F137" s="345">
        <f>3.2+2.137</f>
        <v>5.337</v>
      </c>
      <c r="G137" s="344"/>
      <c r="H137" s="344"/>
      <c r="I137" s="282" t="s">
        <v>444</v>
      </c>
      <c r="J137" s="63"/>
      <c r="K137" s="63"/>
    </row>
    <row r="138" customHeight="1" spans="1:11">
      <c r="A138" s="147"/>
      <c r="B138" s="56"/>
      <c r="C138" s="63" t="s">
        <v>449</v>
      </c>
      <c r="D138" s="342"/>
      <c r="E138" s="56" t="s">
        <v>441</v>
      </c>
      <c r="F138" s="343"/>
      <c r="G138" s="344"/>
      <c r="H138" s="344"/>
      <c r="I138" s="282" t="s">
        <v>446</v>
      </c>
      <c r="J138" s="63"/>
      <c r="K138" s="63"/>
    </row>
    <row r="139" customHeight="1" spans="1:11">
      <c r="A139" s="147"/>
      <c r="B139" s="56"/>
      <c r="C139" s="63" t="s">
        <v>450</v>
      </c>
      <c r="D139" s="342"/>
      <c r="E139" s="56" t="s">
        <v>441</v>
      </c>
      <c r="F139" s="343"/>
      <c r="G139" s="344"/>
      <c r="H139" s="344"/>
      <c r="I139" s="282" t="s">
        <v>451</v>
      </c>
      <c r="J139" s="63"/>
      <c r="K139" s="63"/>
    </row>
    <row r="140" customHeight="1" spans="1:11">
      <c r="A140" s="147"/>
      <c r="B140" s="56"/>
      <c r="C140" s="63" t="s">
        <v>452</v>
      </c>
      <c r="D140" s="342"/>
      <c r="E140" s="56" t="s">
        <v>441</v>
      </c>
      <c r="F140" s="343"/>
      <c r="G140" s="344"/>
      <c r="H140" s="344"/>
      <c r="I140" s="282" t="s">
        <v>451</v>
      </c>
      <c r="J140" s="63"/>
      <c r="K140" s="63"/>
    </row>
    <row r="141" customHeight="1" spans="1:11">
      <c r="A141" s="147"/>
      <c r="B141" s="56"/>
      <c r="C141" s="63" t="s">
        <v>453</v>
      </c>
      <c r="D141" s="342"/>
      <c r="E141" s="56" t="s">
        <v>441</v>
      </c>
      <c r="F141" s="343"/>
      <c r="G141" s="344"/>
      <c r="H141" s="344"/>
      <c r="I141" s="282" t="s">
        <v>454</v>
      </c>
      <c r="J141" s="63"/>
      <c r="K141" s="63"/>
    </row>
    <row r="142" customHeight="1" spans="1:11">
      <c r="A142" s="147"/>
      <c r="B142" s="56"/>
      <c r="C142" s="63" t="s">
        <v>455</v>
      </c>
      <c r="D142" s="342"/>
      <c r="E142" s="56" t="s">
        <v>441</v>
      </c>
      <c r="F142" s="345">
        <f>1.071+2.134</f>
        <v>3.205</v>
      </c>
      <c r="G142" s="344"/>
      <c r="H142" s="344"/>
      <c r="I142" s="282" t="s">
        <v>451</v>
      </c>
      <c r="J142" s="63"/>
      <c r="K142" s="63"/>
    </row>
    <row r="143" customHeight="1" spans="1:11">
      <c r="A143" s="147"/>
      <c r="B143" s="56"/>
      <c r="C143" s="63" t="s">
        <v>456</v>
      </c>
      <c r="D143" s="342"/>
      <c r="E143" s="56" t="s">
        <v>441</v>
      </c>
      <c r="F143" s="345">
        <f>3.2+2.137</f>
        <v>5.337</v>
      </c>
      <c r="G143" s="344"/>
      <c r="H143" s="344"/>
      <c r="I143" s="282" t="s">
        <v>451</v>
      </c>
      <c r="J143" s="63"/>
      <c r="K143" s="63"/>
    </row>
    <row r="144" customHeight="1" spans="1:11">
      <c r="A144" s="147"/>
      <c r="B144" s="56"/>
      <c r="C144" s="63" t="s">
        <v>457</v>
      </c>
      <c r="D144" s="342"/>
      <c r="E144" s="56" t="s">
        <v>441</v>
      </c>
      <c r="F144" s="343"/>
      <c r="G144" s="344"/>
      <c r="H144" s="344"/>
      <c r="I144" s="282" t="s">
        <v>454</v>
      </c>
      <c r="J144" s="63"/>
      <c r="K144" s="63"/>
    </row>
    <row r="145" customHeight="1" spans="1:11">
      <c r="A145" s="147"/>
      <c r="B145" s="56"/>
      <c r="C145" s="63" t="s">
        <v>458</v>
      </c>
      <c r="D145" s="342"/>
      <c r="E145" s="56" t="s">
        <v>459</v>
      </c>
      <c r="F145" s="343">
        <f>27.762+56.551</f>
        <v>84.313</v>
      </c>
      <c r="G145" s="344"/>
      <c r="H145" s="344"/>
      <c r="I145" s="282" t="s">
        <v>460</v>
      </c>
      <c r="J145" s="63"/>
      <c r="K145" s="63"/>
    </row>
    <row r="146" customHeight="1" spans="1:11">
      <c r="A146" s="147"/>
      <c r="B146" s="56"/>
      <c r="C146" s="63" t="s">
        <v>461</v>
      </c>
      <c r="D146" s="342"/>
      <c r="E146" s="56" t="s">
        <v>459</v>
      </c>
      <c r="F146" s="343">
        <f>83.275+56.63</f>
        <v>139.905</v>
      </c>
      <c r="G146" s="344"/>
      <c r="H146" s="344"/>
      <c r="I146" s="282" t="s">
        <v>462</v>
      </c>
      <c r="J146" s="63"/>
      <c r="K146" s="63"/>
    </row>
    <row r="147" customHeight="1" spans="1:11">
      <c r="A147" s="147"/>
      <c r="B147" s="56"/>
      <c r="C147" s="63" t="s">
        <v>463</v>
      </c>
      <c r="D147" s="342"/>
      <c r="E147" s="56" t="s">
        <v>459</v>
      </c>
      <c r="F147" s="343"/>
      <c r="G147" s="344"/>
      <c r="H147" s="344"/>
      <c r="I147" s="282" t="s">
        <v>464</v>
      </c>
      <c r="J147" s="63"/>
      <c r="K147" s="63"/>
    </row>
    <row r="148" customHeight="1" spans="1:11">
      <c r="A148" s="147"/>
      <c r="B148" s="56"/>
      <c r="C148" s="63" t="s">
        <v>465</v>
      </c>
      <c r="D148" s="342"/>
      <c r="E148" s="56" t="s">
        <v>459</v>
      </c>
      <c r="F148" s="343">
        <f>27.762+56.551</f>
        <v>84.313</v>
      </c>
      <c r="G148" s="344"/>
      <c r="H148" s="344"/>
      <c r="I148" s="282" t="s">
        <v>466</v>
      </c>
      <c r="J148" s="63"/>
      <c r="K148" s="63"/>
    </row>
    <row r="149" customHeight="1" spans="1:11">
      <c r="A149" s="147"/>
      <c r="B149" s="56"/>
      <c r="C149" s="63" t="s">
        <v>467</v>
      </c>
      <c r="D149" s="342"/>
      <c r="E149" s="56" t="s">
        <v>459</v>
      </c>
      <c r="F149" s="343">
        <f>83.275+56.63</f>
        <v>139.905</v>
      </c>
      <c r="G149" s="344"/>
      <c r="H149" s="344"/>
      <c r="I149" s="282" t="s">
        <v>468</v>
      </c>
      <c r="J149" s="63"/>
      <c r="K149" s="63"/>
    </row>
    <row r="150" customHeight="1" spans="1:11">
      <c r="A150" s="151"/>
      <c r="B150" s="56"/>
      <c r="C150" s="63" t="s">
        <v>469</v>
      </c>
      <c r="D150" s="342"/>
      <c r="E150" s="56" t="s">
        <v>459</v>
      </c>
      <c r="F150" s="343"/>
      <c r="G150" s="344"/>
      <c r="H150" s="344"/>
      <c r="I150" s="282" t="s">
        <v>470</v>
      </c>
      <c r="J150" s="63"/>
      <c r="K150" s="63"/>
    </row>
    <row r="151" customHeight="1" spans="1:11">
      <c r="A151" s="64"/>
      <c r="B151" s="56" t="s">
        <v>307</v>
      </c>
      <c r="C151" s="302" t="s">
        <v>471</v>
      </c>
      <c r="D151" s="346"/>
      <c r="E151" s="56" t="s">
        <v>441</v>
      </c>
      <c r="F151" s="347"/>
      <c r="G151" s="289"/>
      <c r="H151" s="289"/>
      <c r="I151" s="282"/>
      <c r="J151" s="63"/>
      <c r="K151" s="63"/>
    </row>
    <row r="152" customHeight="1" spans="1:11">
      <c r="A152" s="147"/>
      <c r="B152" s="56"/>
      <c r="C152" s="302" t="s">
        <v>472</v>
      </c>
      <c r="D152" s="346"/>
      <c r="E152" s="56" t="s">
        <v>441</v>
      </c>
      <c r="F152" s="347"/>
      <c r="G152" s="289"/>
      <c r="H152" s="289"/>
      <c r="I152" s="282"/>
      <c r="J152" s="63"/>
      <c r="K152" s="63"/>
    </row>
    <row r="153" customHeight="1" spans="1:11">
      <c r="A153" s="147"/>
      <c r="B153" s="56"/>
      <c r="C153" s="302" t="s">
        <v>473</v>
      </c>
      <c r="D153" s="346"/>
      <c r="E153" s="56" t="s">
        <v>459</v>
      </c>
      <c r="F153" s="343"/>
      <c r="G153" s="348"/>
      <c r="H153" s="348"/>
      <c r="I153" s="282"/>
      <c r="J153" s="63"/>
      <c r="K153" s="63"/>
    </row>
    <row r="154" customHeight="1" spans="1:11">
      <c r="A154" s="151"/>
      <c r="B154" s="56"/>
      <c r="C154" s="302" t="s">
        <v>474</v>
      </c>
      <c r="D154" s="346"/>
      <c r="E154" s="56" t="s">
        <v>459</v>
      </c>
      <c r="F154" s="343"/>
      <c r="G154" s="348"/>
      <c r="H154" s="348"/>
      <c r="I154" s="282"/>
      <c r="J154" s="63"/>
      <c r="K154" s="63"/>
    </row>
    <row r="155" customHeight="1" spans="1:11">
      <c r="A155" s="64"/>
      <c r="B155" s="56" t="s">
        <v>475</v>
      </c>
      <c r="C155" s="302" t="s">
        <v>476</v>
      </c>
      <c r="D155" s="346"/>
      <c r="E155" s="56" t="s">
        <v>459</v>
      </c>
      <c r="F155" s="343"/>
      <c r="G155" s="348"/>
      <c r="H155" s="348"/>
      <c r="I155" s="282"/>
      <c r="J155" s="63"/>
      <c r="K155" s="63"/>
    </row>
    <row r="156" customHeight="1" spans="1:11">
      <c r="A156" s="147"/>
      <c r="B156" s="56"/>
      <c r="C156" s="302" t="s">
        <v>477</v>
      </c>
      <c r="D156" s="346"/>
      <c r="E156" s="56" t="s">
        <v>459</v>
      </c>
      <c r="F156" s="343"/>
      <c r="G156" s="348"/>
      <c r="H156" s="348"/>
      <c r="I156" s="282"/>
      <c r="J156" s="63"/>
      <c r="K156" s="63"/>
    </row>
    <row r="157" customHeight="1" spans="1:11">
      <c r="A157" s="147"/>
      <c r="B157" s="56"/>
      <c r="C157" s="302" t="s">
        <v>478</v>
      </c>
      <c r="D157" s="346"/>
      <c r="E157" s="56" t="s">
        <v>459</v>
      </c>
      <c r="F157" s="343"/>
      <c r="G157" s="348"/>
      <c r="H157" s="348"/>
      <c r="I157" s="282"/>
      <c r="J157" s="63"/>
      <c r="K157" s="63"/>
    </row>
    <row r="158" customHeight="1" spans="1:11">
      <c r="A158" s="147"/>
      <c r="B158" s="56"/>
      <c r="C158" s="302" t="s">
        <v>479</v>
      </c>
      <c r="D158" s="346"/>
      <c r="E158" s="56" t="s">
        <v>459</v>
      </c>
      <c r="F158" s="343"/>
      <c r="G158" s="348"/>
      <c r="H158" s="348"/>
      <c r="I158" s="282"/>
      <c r="J158" s="63"/>
      <c r="K158" s="63"/>
    </row>
    <row r="159" customHeight="1" spans="1:11">
      <c r="A159" s="147"/>
      <c r="B159" s="56"/>
      <c r="C159" s="302" t="s">
        <v>480</v>
      </c>
      <c r="D159" s="346"/>
      <c r="E159" s="56" t="s">
        <v>459</v>
      </c>
      <c r="F159" s="343"/>
      <c r="G159" s="348"/>
      <c r="H159" s="348"/>
      <c r="I159" s="282"/>
      <c r="J159" s="63"/>
      <c r="K159" s="63"/>
    </row>
    <row r="160" customHeight="1" spans="1:11">
      <c r="A160" s="147"/>
      <c r="B160" s="56"/>
      <c r="C160" s="302" t="s">
        <v>481</v>
      </c>
      <c r="D160" s="346"/>
      <c r="E160" s="56" t="s">
        <v>459</v>
      </c>
      <c r="F160" s="343"/>
      <c r="G160" s="348"/>
      <c r="H160" s="348"/>
      <c r="I160" s="282"/>
      <c r="J160" s="63"/>
      <c r="K160" s="63"/>
    </row>
    <row r="161" customHeight="1" spans="1:11">
      <c r="A161" s="147"/>
      <c r="B161" s="56"/>
      <c r="C161" s="302" t="s">
        <v>482</v>
      </c>
      <c r="D161" s="346"/>
      <c r="E161" s="56" t="s">
        <v>459</v>
      </c>
      <c r="F161" s="343"/>
      <c r="G161" s="348"/>
      <c r="H161" s="348"/>
      <c r="I161" s="282"/>
      <c r="J161" s="63"/>
      <c r="K161" s="63"/>
    </row>
    <row r="162" customHeight="1" spans="1:11">
      <c r="A162" s="147"/>
      <c r="B162" s="56"/>
      <c r="C162" s="302" t="s">
        <v>483</v>
      </c>
      <c r="D162" s="346"/>
      <c r="E162" s="56" t="s">
        <v>459</v>
      </c>
      <c r="F162" s="343"/>
      <c r="G162" s="348"/>
      <c r="H162" s="348"/>
      <c r="I162" s="282"/>
      <c r="J162" s="63"/>
      <c r="K162" s="63"/>
    </row>
    <row r="163" customHeight="1" spans="1:11">
      <c r="A163" s="147"/>
      <c r="B163" s="56"/>
      <c r="C163" s="302" t="s">
        <v>484</v>
      </c>
      <c r="D163" s="346"/>
      <c r="E163" s="56" t="s">
        <v>441</v>
      </c>
      <c r="F163" s="347"/>
      <c r="G163" s="289"/>
      <c r="H163" s="289"/>
      <c r="I163" s="282"/>
      <c r="J163" s="63"/>
      <c r="K163" s="63"/>
    </row>
    <row r="164" customHeight="1" spans="1:11">
      <c r="A164" s="151"/>
      <c r="B164" s="56"/>
      <c r="C164" s="302" t="s">
        <v>485</v>
      </c>
      <c r="D164" s="346"/>
      <c r="E164" s="56" t="s">
        <v>441</v>
      </c>
      <c r="F164" s="347"/>
      <c r="G164" s="289"/>
      <c r="H164" s="289"/>
      <c r="I164" s="282"/>
      <c r="J164" s="63"/>
      <c r="K164" s="63"/>
    </row>
    <row r="165" customHeight="1" spans="1:11">
      <c r="A165" s="56"/>
      <c r="B165" s="283" t="s">
        <v>11</v>
      </c>
      <c r="C165" s="284"/>
      <c r="D165" s="285"/>
      <c r="E165" s="56"/>
      <c r="F165" s="286"/>
      <c r="G165" s="282"/>
      <c r="H165" s="282"/>
      <c r="I165" s="282"/>
      <c r="J165" s="63"/>
      <c r="K165" s="63"/>
    </row>
    <row r="166" customHeight="1" spans="1:11">
      <c r="A166" s="53" t="s">
        <v>486</v>
      </c>
      <c r="B166" s="290" t="s">
        <v>487</v>
      </c>
      <c r="C166" s="291"/>
      <c r="D166" s="292"/>
      <c r="E166" s="53"/>
      <c r="F166" s="293"/>
      <c r="G166" s="294"/>
      <c r="H166" s="294"/>
      <c r="I166" s="294"/>
      <c r="J166" s="303"/>
      <c r="K166" s="303"/>
    </row>
    <row r="167" customHeight="1" spans="1:11">
      <c r="A167" s="53"/>
      <c r="B167" s="53"/>
      <c r="C167" s="349" t="s">
        <v>488</v>
      </c>
      <c r="D167" s="349"/>
      <c r="E167" s="53" t="s">
        <v>54</v>
      </c>
      <c r="F167" s="301"/>
      <c r="G167" s="294"/>
      <c r="H167" s="294"/>
      <c r="I167" s="294"/>
      <c r="J167" s="303"/>
      <c r="K167" s="303"/>
    </row>
    <row r="168" customHeight="1" spans="1:11">
      <c r="A168" s="53"/>
      <c r="B168" s="53"/>
      <c r="C168" s="349" t="s">
        <v>489</v>
      </c>
      <c r="D168" s="349"/>
      <c r="E168" s="53"/>
      <c r="F168" s="301"/>
      <c r="G168" s="294"/>
      <c r="H168" s="294"/>
      <c r="I168" s="294"/>
      <c r="J168" s="303"/>
      <c r="K168" s="303"/>
    </row>
    <row r="169" customHeight="1" spans="1:11">
      <c r="A169" s="53"/>
      <c r="B169" s="53"/>
      <c r="C169" s="350" t="s">
        <v>490</v>
      </c>
      <c r="D169" s="350"/>
      <c r="E169" s="53" t="s">
        <v>412</v>
      </c>
      <c r="F169" s="301"/>
      <c r="G169" s="294"/>
      <c r="H169" s="294"/>
      <c r="I169" s="294" t="s">
        <v>491</v>
      </c>
      <c r="J169" s="303"/>
      <c r="K169" s="303"/>
    </row>
    <row r="170" customHeight="1" spans="1:11">
      <c r="A170" s="53"/>
      <c r="B170" s="53"/>
      <c r="C170" s="350" t="s">
        <v>492</v>
      </c>
      <c r="D170" s="350"/>
      <c r="E170" s="53" t="s">
        <v>412</v>
      </c>
      <c r="F170" s="301">
        <f>110.8609+83.47</f>
        <v>194.3309</v>
      </c>
      <c r="G170" s="294"/>
      <c r="H170" s="294"/>
      <c r="I170" s="294" t="s">
        <v>491</v>
      </c>
      <c r="J170" s="303"/>
      <c r="K170" s="303"/>
    </row>
    <row r="171" customHeight="1" spans="1:11">
      <c r="A171" s="53"/>
      <c r="B171" s="53"/>
      <c r="C171" s="350" t="s">
        <v>493</v>
      </c>
      <c r="D171" s="350"/>
      <c r="E171" s="53" t="s">
        <v>412</v>
      </c>
      <c r="F171" s="301">
        <f>7.925+7.57</f>
        <v>15.495</v>
      </c>
      <c r="G171" s="294"/>
      <c r="H171" s="294"/>
      <c r="I171" s="294" t="s">
        <v>491</v>
      </c>
      <c r="J171" s="303"/>
      <c r="K171" s="303"/>
    </row>
    <row r="172" customHeight="1" spans="1:11">
      <c r="A172" s="53"/>
      <c r="B172" s="53"/>
      <c r="C172" s="350" t="s">
        <v>494</v>
      </c>
      <c r="D172" s="350"/>
      <c r="E172" s="53" t="s">
        <v>412</v>
      </c>
      <c r="F172" s="301"/>
      <c r="G172" s="294"/>
      <c r="H172" s="294"/>
      <c r="I172" s="294" t="s">
        <v>491</v>
      </c>
      <c r="J172" s="303"/>
      <c r="K172" s="303"/>
    </row>
    <row r="173" customHeight="1" spans="1:11">
      <c r="A173" s="53"/>
      <c r="B173" s="53"/>
      <c r="C173" s="349" t="s">
        <v>495</v>
      </c>
      <c r="D173" s="349"/>
      <c r="E173" s="53" t="s">
        <v>412</v>
      </c>
      <c r="F173" s="301"/>
      <c r="G173" s="294"/>
      <c r="H173" s="294"/>
      <c r="I173" s="294" t="s">
        <v>496</v>
      </c>
      <c r="J173" s="303"/>
      <c r="K173" s="303"/>
    </row>
    <row r="174" customHeight="1" spans="1:11">
      <c r="A174" s="53"/>
      <c r="B174" s="296"/>
      <c r="C174" s="294" t="s">
        <v>497</v>
      </c>
      <c r="D174" s="351"/>
      <c r="E174" s="53" t="s">
        <v>412</v>
      </c>
      <c r="F174" s="301"/>
      <c r="G174" s="294"/>
      <c r="H174" s="294"/>
      <c r="I174" s="294"/>
      <c r="J174" s="303"/>
      <c r="K174" s="303"/>
    </row>
    <row r="175" customHeight="1" spans="1:11">
      <c r="A175" s="53"/>
      <c r="B175" s="53"/>
      <c r="C175" s="350" t="s">
        <v>498</v>
      </c>
      <c r="D175" s="350"/>
      <c r="E175" s="53" t="s">
        <v>412</v>
      </c>
      <c r="F175" s="301">
        <f>18.438+28.09</f>
        <v>46.528</v>
      </c>
      <c r="G175" s="294"/>
      <c r="H175" s="294"/>
      <c r="I175" s="294" t="s">
        <v>499</v>
      </c>
      <c r="J175" s="303"/>
      <c r="K175" s="303"/>
    </row>
    <row r="176" customHeight="1" spans="1:11">
      <c r="A176" s="53"/>
      <c r="B176" s="53"/>
      <c r="C176" s="350" t="s">
        <v>500</v>
      </c>
      <c r="D176" s="350"/>
      <c r="E176" s="53" t="s">
        <v>352</v>
      </c>
      <c r="F176" s="301">
        <f>2.07+2.5</f>
        <v>4.57</v>
      </c>
      <c r="G176" s="294"/>
      <c r="H176" s="294"/>
      <c r="I176" s="294" t="s">
        <v>501</v>
      </c>
      <c r="J176" s="303"/>
      <c r="K176" s="303"/>
    </row>
    <row r="177" customHeight="1" spans="1:11">
      <c r="A177" s="53"/>
      <c r="B177" s="53"/>
      <c r="C177" s="350" t="s">
        <v>502</v>
      </c>
      <c r="D177" s="350"/>
      <c r="E177" s="53" t="s">
        <v>352</v>
      </c>
      <c r="F177" s="301">
        <f>2.87+3.49</f>
        <v>6.36</v>
      </c>
      <c r="G177" s="294"/>
      <c r="H177" s="294"/>
      <c r="I177" s="294" t="s">
        <v>503</v>
      </c>
      <c r="J177" s="303"/>
      <c r="K177" s="303"/>
    </row>
    <row r="178" customHeight="1" spans="1:11">
      <c r="A178" s="53"/>
      <c r="B178" s="53"/>
      <c r="C178" s="350" t="s">
        <v>504</v>
      </c>
      <c r="D178" s="350"/>
      <c r="E178" s="53" t="s">
        <v>352</v>
      </c>
      <c r="F178" s="301"/>
      <c r="G178" s="294"/>
      <c r="H178" s="294"/>
      <c r="I178" s="294" t="s">
        <v>505</v>
      </c>
      <c r="J178" s="303"/>
      <c r="K178" s="303"/>
    </row>
    <row r="179" customHeight="1" spans="1:11">
      <c r="A179" s="53"/>
      <c r="B179" s="53"/>
      <c r="C179" s="350" t="s">
        <v>506</v>
      </c>
      <c r="D179" s="350"/>
      <c r="E179" s="53" t="s">
        <v>352</v>
      </c>
      <c r="F179" s="301"/>
      <c r="G179" s="294"/>
      <c r="H179" s="294"/>
      <c r="I179" s="294" t="s">
        <v>507</v>
      </c>
      <c r="J179" s="303"/>
      <c r="K179" s="303"/>
    </row>
    <row r="180" customHeight="1" spans="1:11">
      <c r="A180" s="53"/>
      <c r="B180" s="296"/>
      <c r="C180" s="294" t="s">
        <v>508</v>
      </c>
      <c r="D180" s="351"/>
      <c r="E180" s="53" t="s">
        <v>404</v>
      </c>
      <c r="F180" s="301">
        <f>8+6</f>
        <v>14</v>
      </c>
      <c r="G180" s="294"/>
      <c r="H180" s="294"/>
      <c r="I180" s="294"/>
      <c r="J180" s="303"/>
      <c r="K180" s="303"/>
    </row>
    <row r="181" customHeight="1" spans="1:11">
      <c r="A181" s="53"/>
      <c r="B181" s="296"/>
      <c r="C181" s="294" t="s">
        <v>509</v>
      </c>
      <c r="D181" s="351"/>
      <c r="E181" s="53" t="s">
        <v>412</v>
      </c>
      <c r="F181" s="301"/>
      <c r="G181" s="294"/>
      <c r="H181" s="294"/>
      <c r="I181" s="294"/>
      <c r="J181" s="303"/>
      <c r="K181" s="303"/>
    </row>
    <row r="182" customHeight="1" spans="1:11">
      <c r="A182" s="53"/>
      <c r="B182" s="296"/>
      <c r="C182" s="294" t="s">
        <v>510</v>
      </c>
      <c r="D182" s="351"/>
      <c r="E182" s="53" t="s">
        <v>352</v>
      </c>
      <c r="F182" s="301">
        <v>6.36</v>
      </c>
      <c r="G182" s="294"/>
      <c r="H182" s="294"/>
      <c r="I182" s="294"/>
      <c r="J182" s="303"/>
      <c r="K182" s="303"/>
    </row>
    <row r="183" customHeight="1" spans="1:11">
      <c r="A183" s="53"/>
      <c r="B183" s="296"/>
      <c r="C183" s="294" t="s">
        <v>511</v>
      </c>
      <c r="D183" s="351"/>
      <c r="E183" s="53" t="s">
        <v>352</v>
      </c>
      <c r="F183" s="301">
        <v>4.57</v>
      </c>
      <c r="G183" s="294"/>
      <c r="H183" s="294"/>
      <c r="I183" s="294"/>
      <c r="J183" s="303"/>
      <c r="K183" s="303"/>
    </row>
    <row r="184" customHeight="1" spans="1:11">
      <c r="A184" s="53"/>
      <c r="B184" s="53"/>
      <c r="C184" s="350" t="s">
        <v>512</v>
      </c>
      <c r="D184" s="350"/>
      <c r="E184" s="53" t="s">
        <v>412</v>
      </c>
      <c r="F184" s="301"/>
      <c r="G184" s="294"/>
      <c r="H184" s="294"/>
      <c r="I184" s="294"/>
      <c r="J184" s="303"/>
      <c r="K184" s="303"/>
    </row>
    <row r="185" customHeight="1" spans="1:11">
      <c r="A185" s="53"/>
      <c r="B185" s="53"/>
      <c r="C185" s="350" t="s">
        <v>513</v>
      </c>
      <c r="D185" s="350"/>
      <c r="E185" s="53" t="s">
        <v>412</v>
      </c>
      <c r="F185" s="301"/>
      <c r="G185" s="294"/>
      <c r="H185" s="294"/>
      <c r="I185" s="294"/>
      <c r="J185" s="303"/>
      <c r="K185" s="303"/>
    </row>
    <row r="186" customHeight="1" spans="1:11">
      <c r="A186" s="53"/>
      <c r="B186" s="290" t="s">
        <v>12</v>
      </c>
      <c r="C186" s="291"/>
      <c r="D186" s="292"/>
      <c r="E186" s="53"/>
      <c r="F186" s="301"/>
      <c r="G186" s="294"/>
      <c r="H186" s="294"/>
      <c r="I186" s="294"/>
      <c r="J186" s="303"/>
      <c r="K186" s="303"/>
    </row>
    <row r="187" customHeight="1" spans="1:11">
      <c r="A187" s="53" t="s">
        <v>514</v>
      </c>
      <c r="B187" s="290"/>
      <c r="C187" s="291" t="s">
        <v>515</v>
      </c>
      <c r="D187" s="292"/>
      <c r="E187" s="53"/>
      <c r="F187" s="352"/>
      <c r="G187" s="294"/>
      <c r="H187" s="294"/>
      <c r="I187" s="294"/>
      <c r="J187" s="303"/>
      <c r="K187" s="303"/>
    </row>
    <row r="188" customHeight="1" spans="1:11">
      <c r="A188" s="53"/>
      <c r="B188" s="53"/>
      <c r="C188" s="350" t="s">
        <v>515</v>
      </c>
      <c r="D188" s="350"/>
      <c r="E188" s="53" t="s">
        <v>437</v>
      </c>
      <c r="F188" s="352">
        <f>B3</f>
        <v>8.542</v>
      </c>
      <c r="G188" s="294"/>
      <c r="H188" s="294"/>
      <c r="I188" s="294"/>
      <c r="J188" s="303"/>
      <c r="K188" s="303"/>
    </row>
    <row r="189" customHeight="1" spans="1:11">
      <c r="A189" s="53"/>
      <c r="B189" s="290" t="s">
        <v>13</v>
      </c>
      <c r="C189" s="291"/>
      <c r="D189" s="292"/>
      <c r="E189" s="53"/>
      <c r="F189" s="352"/>
      <c r="G189" s="294"/>
      <c r="H189" s="294"/>
      <c r="I189" s="294"/>
      <c r="J189" s="303"/>
      <c r="K189" s="303"/>
    </row>
    <row r="190" customHeight="1" spans="1:11">
      <c r="A190" s="304" t="s">
        <v>25</v>
      </c>
      <c r="B190" s="304"/>
      <c r="C190" s="305"/>
      <c r="D190" s="305"/>
      <c r="E190" s="305"/>
      <c r="F190" s="306"/>
      <c r="G190" s="307"/>
      <c r="H190" s="307"/>
      <c r="I190" s="307"/>
      <c r="J190" s="308"/>
      <c r="K190" s="308"/>
    </row>
    <row r="191" customHeight="1" spans="1:6">
      <c r="A191" s="353"/>
      <c r="B191" s="354" t="s">
        <v>516</v>
      </c>
      <c r="C191" s="354"/>
      <c r="D191" s="354"/>
      <c r="E191" s="355"/>
      <c r="F191" s="356"/>
    </row>
    <row r="192" customHeight="1" spans="1:8">
      <c r="A192" s="40"/>
      <c r="B192" s="40"/>
      <c r="C192" s="40" t="s">
        <v>517</v>
      </c>
      <c r="D192" s="40"/>
      <c r="E192" s="357" t="s">
        <v>400</v>
      </c>
      <c r="F192" s="356">
        <v>9.1</v>
      </c>
      <c r="G192" s="358"/>
      <c r="H192" s="358"/>
    </row>
    <row r="193" customHeight="1" spans="1:8">
      <c r="A193" s="40"/>
      <c r="B193" s="40"/>
      <c r="C193" s="40" t="s">
        <v>518</v>
      </c>
      <c r="D193" s="40"/>
      <c r="E193" s="357" t="s">
        <v>519</v>
      </c>
      <c r="F193" s="356">
        <v>4</v>
      </c>
      <c r="G193" s="358"/>
      <c r="H193" s="358"/>
    </row>
    <row r="194" customHeight="1" spans="1:8">
      <c r="A194" s="40"/>
      <c r="B194" s="40"/>
      <c r="C194" s="40" t="s">
        <v>520</v>
      </c>
      <c r="D194" s="40"/>
      <c r="E194" s="357" t="s">
        <v>521</v>
      </c>
      <c r="F194" s="356"/>
      <c r="G194" s="358"/>
      <c r="H194" s="358"/>
    </row>
    <row r="195" customHeight="1" spans="1:8">
      <c r="A195" s="40"/>
      <c r="B195" s="40"/>
      <c r="C195" s="40" t="s">
        <v>522</v>
      </c>
      <c r="D195" s="40"/>
      <c r="E195" s="357" t="s">
        <v>521</v>
      </c>
      <c r="F195" s="356"/>
      <c r="G195" s="358"/>
      <c r="H195" s="358"/>
    </row>
    <row r="196" customHeight="1" spans="1:8">
      <c r="A196" s="40"/>
      <c r="B196" s="40"/>
      <c r="C196" s="40" t="s">
        <v>523</v>
      </c>
      <c r="D196" s="40"/>
      <c r="E196" s="357" t="s">
        <v>524</v>
      </c>
      <c r="F196" s="356">
        <v>910</v>
      </c>
      <c r="G196" s="358"/>
      <c r="H196" s="358"/>
    </row>
    <row r="197" customHeight="1" spans="1:8">
      <c r="A197" s="353"/>
      <c r="B197" s="354" t="s">
        <v>525</v>
      </c>
      <c r="C197" s="354"/>
      <c r="D197" s="354"/>
      <c r="E197" s="355"/>
      <c r="F197" s="355"/>
      <c r="G197" s="358"/>
      <c r="H197" s="358"/>
    </row>
  </sheetData>
  <sheetProtection formatCells="0" formatColumns="0" formatRows="0" insertRows="0" insertColumns="0" insertHyperlinks="0" deleteColumns="0" deleteRows="0" sort="0" autoFilter="0" pivotTables="0"/>
  <mergeCells count="358">
    <mergeCell ref="A1:K1"/>
    <mergeCell ref="C6:D6"/>
    <mergeCell ref="I6:K6"/>
    <mergeCell ref="C7:D7"/>
    <mergeCell ref="I7:K7"/>
    <mergeCell ref="C8:D8"/>
    <mergeCell ref="I8:K8"/>
    <mergeCell ref="C9:D9"/>
    <mergeCell ref="I9:K9"/>
    <mergeCell ref="I10:K10"/>
    <mergeCell ref="C11:D11"/>
    <mergeCell ref="I11:K11"/>
    <mergeCell ref="C12:D12"/>
    <mergeCell ref="I12:K12"/>
    <mergeCell ref="C13:D13"/>
    <mergeCell ref="I13:K13"/>
    <mergeCell ref="C14:D14"/>
    <mergeCell ref="I14:K14"/>
    <mergeCell ref="C15:D15"/>
    <mergeCell ref="I15:K15"/>
    <mergeCell ref="C16:D16"/>
    <mergeCell ref="I16:K16"/>
    <mergeCell ref="C17:D17"/>
    <mergeCell ref="I17:K17"/>
    <mergeCell ref="C18:D18"/>
    <mergeCell ref="I18:K18"/>
    <mergeCell ref="C19:D19"/>
    <mergeCell ref="I19:K19"/>
    <mergeCell ref="C20:D20"/>
    <mergeCell ref="I20:K20"/>
    <mergeCell ref="C21:D21"/>
    <mergeCell ref="I21:K21"/>
    <mergeCell ref="C22:D22"/>
    <mergeCell ref="I22:K22"/>
    <mergeCell ref="C23:D23"/>
    <mergeCell ref="I23:K23"/>
    <mergeCell ref="C24:D24"/>
    <mergeCell ref="I24:K24"/>
    <mergeCell ref="C25:D25"/>
    <mergeCell ref="I25:K25"/>
    <mergeCell ref="C26:D26"/>
    <mergeCell ref="I26:K26"/>
    <mergeCell ref="C27:D27"/>
    <mergeCell ref="I27:K27"/>
    <mergeCell ref="C28:D28"/>
    <mergeCell ref="I28:K28"/>
    <mergeCell ref="C29:D29"/>
    <mergeCell ref="I29:K29"/>
    <mergeCell ref="C30:D30"/>
    <mergeCell ref="I30:K30"/>
    <mergeCell ref="C31:D31"/>
    <mergeCell ref="I31:K31"/>
    <mergeCell ref="C32:D32"/>
    <mergeCell ref="I32:K32"/>
    <mergeCell ref="C33:D33"/>
    <mergeCell ref="I33:K33"/>
    <mergeCell ref="C34:D34"/>
    <mergeCell ref="I34:K34"/>
    <mergeCell ref="C35:D35"/>
    <mergeCell ref="I35:K35"/>
    <mergeCell ref="C36:D36"/>
    <mergeCell ref="I36:K36"/>
    <mergeCell ref="C37:D37"/>
    <mergeCell ref="I37:K37"/>
    <mergeCell ref="C38:D38"/>
    <mergeCell ref="I38:K38"/>
    <mergeCell ref="C39:D39"/>
    <mergeCell ref="I39:K39"/>
    <mergeCell ref="C40:D40"/>
    <mergeCell ref="I40:K40"/>
    <mergeCell ref="C41:D41"/>
    <mergeCell ref="I41:K41"/>
    <mergeCell ref="C42:D42"/>
    <mergeCell ref="I42:K42"/>
    <mergeCell ref="C43:D43"/>
    <mergeCell ref="I43:K43"/>
    <mergeCell ref="C44:D44"/>
    <mergeCell ref="I44:K44"/>
    <mergeCell ref="C45:D45"/>
    <mergeCell ref="I45:K45"/>
    <mergeCell ref="C46:D46"/>
    <mergeCell ref="I46:K46"/>
    <mergeCell ref="C47:D47"/>
    <mergeCell ref="I47:K47"/>
    <mergeCell ref="C48:D48"/>
    <mergeCell ref="I48:K48"/>
    <mergeCell ref="C49:D49"/>
    <mergeCell ref="I49:K49"/>
    <mergeCell ref="C50:D50"/>
    <mergeCell ref="I50:K50"/>
    <mergeCell ref="C51:D51"/>
    <mergeCell ref="I51:K51"/>
    <mergeCell ref="C52:D52"/>
    <mergeCell ref="I52:K52"/>
    <mergeCell ref="C53:D53"/>
    <mergeCell ref="I53:K53"/>
    <mergeCell ref="C54:D54"/>
    <mergeCell ref="I54:K54"/>
    <mergeCell ref="C55:D55"/>
    <mergeCell ref="I55:K55"/>
    <mergeCell ref="I56:K56"/>
    <mergeCell ref="C57:D57"/>
    <mergeCell ref="I57:K57"/>
    <mergeCell ref="C58:D58"/>
    <mergeCell ref="I58:K58"/>
    <mergeCell ref="C59:D59"/>
    <mergeCell ref="I59:K59"/>
    <mergeCell ref="C60:D60"/>
    <mergeCell ref="I60:K60"/>
    <mergeCell ref="C61:D61"/>
    <mergeCell ref="I61:K61"/>
    <mergeCell ref="C62:D62"/>
    <mergeCell ref="I62:K62"/>
    <mergeCell ref="C63:D63"/>
    <mergeCell ref="I63:K63"/>
    <mergeCell ref="C64:D64"/>
    <mergeCell ref="I64:K64"/>
    <mergeCell ref="C65:D65"/>
    <mergeCell ref="I65:K65"/>
    <mergeCell ref="C66:D66"/>
    <mergeCell ref="I66:K66"/>
    <mergeCell ref="C67:D67"/>
    <mergeCell ref="I67:K67"/>
    <mergeCell ref="C68:D68"/>
    <mergeCell ref="I68:K68"/>
    <mergeCell ref="I69:K69"/>
    <mergeCell ref="I70:K70"/>
    <mergeCell ref="I71:K71"/>
    <mergeCell ref="I72:K72"/>
    <mergeCell ref="I73:K73"/>
    <mergeCell ref="I74:K74"/>
    <mergeCell ref="I75:K75"/>
    <mergeCell ref="C76:D76"/>
    <mergeCell ref="I76:K76"/>
    <mergeCell ref="C77:D77"/>
    <mergeCell ref="I77:K77"/>
    <mergeCell ref="C78:D78"/>
    <mergeCell ref="I78:K78"/>
    <mergeCell ref="C79:D79"/>
    <mergeCell ref="I79:K79"/>
    <mergeCell ref="I80:K80"/>
    <mergeCell ref="C81:D81"/>
    <mergeCell ref="I81:K81"/>
    <mergeCell ref="C82:D82"/>
    <mergeCell ref="I82:K82"/>
    <mergeCell ref="C83:D83"/>
    <mergeCell ref="I83:K83"/>
    <mergeCell ref="C84:D84"/>
    <mergeCell ref="I84:K84"/>
    <mergeCell ref="C85:D85"/>
    <mergeCell ref="I85:K85"/>
    <mergeCell ref="C86:D86"/>
    <mergeCell ref="I86:K86"/>
    <mergeCell ref="I87:K87"/>
    <mergeCell ref="C88:D88"/>
    <mergeCell ref="I88:K88"/>
    <mergeCell ref="C89:D89"/>
    <mergeCell ref="I89:K89"/>
    <mergeCell ref="C90:D90"/>
    <mergeCell ref="I90:K90"/>
    <mergeCell ref="C91:D91"/>
    <mergeCell ref="I91:K91"/>
    <mergeCell ref="C92:D92"/>
    <mergeCell ref="I92:K92"/>
    <mergeCell ref="C93:D93"/>
    <mergeCell ref="I93:K93"/>
    <mergeCell ref="C94:D94"/>
    <mergeCell ref="I94:K94"/>
    <mergeCell ref="C95:D95"/>
    <mergeCell ref="I95:K95"/>
    <mergeCell ref="C96:D96"/>
    <mergeCell ref="I96:K96"/>
    <mergeCell ref="C97:D97"/>
    <mergeCell ref="I97:K97"/>
    <mergeCell ref="C98:D98"/>
    <mergeCell ref="I98:K98"/>
    <mergeCell ref="C99:D99"/>
    <mergeCell ref="I99:K99"/>
    <mergeCell ref="C100:D100"/>
    <mergeCell ref="I100:K100"/>
    <mergeCell ref="C101:D101"/>
    <mergeCell ref="I101:K101"/>
    <mergeCell ref="C102:D102"/>
    <mergeCell ref="I102:K102"/>
    <mergeCell ref="C103:D103"/>
    <mergeCell ref="I103:K103"/>
    <mergeCell ref="C104:D104"/>
    <mergeCell ref="I104:K104"/>
    <mergeCell ref="C105:D105"/>
    <mergeCell ref="I105:K105"/>
    <mergeCell ref="C106:D106"/>
    <mergeCell ref="I106:K106"/>
    <mergeCell ref="C107:D107"/>
    <mergeCell ref="I107:K107"/>
    <mergeCell ref="C108:D108"/>
    <mergeCell ref="I108:K108"/>
    <mergeCell ref="C109:D109"/>
    <mergeCell ref="I109:K109"/>
    <mergeCell ref="C110:D110"/>
    <mergeCell ref="I110:K110"/>
    <mergeCell ref="C111:D111"/>
    <mergeCell ref="I111:K111"/>
    <mergeCell ref="C112:D112"/>
    <mergeCell ref="I112:K112"/>
    <mergeCell ref="C113:D113"/>
    <mergeCell ref="I113:K113"/>
    <mergeCell ref="C114:D114"/>
    <mergeCell ref="I114:K114"/>
    <mergeCell ref="C115:D115"/>
    <mergeCell ref="I115:K115"/>
    <mergeCell ref="C116:D116"/>
    <mergeCell ref="I116:K116"/>
    <mergeCell ref="C117:D117"/>
    <mergeCell ref="I117:K117"/>
    <mergeCell ref="I118:K118"/>
    <mergeCell ref="I119:K119"/>
    <mergeCell ref="I120:K120"/>
    <mergeCell ref="I121:K121"/>
    <mergeCell ref="I122:K122"/>
    <mergeCell ref="I123:K123"/>
    <mergeCell ref="I124:K124"/>
    <mergeCell ref="I125:K125"/>
    <mergeCell ref="I126:K126"/>
    <mergeCell ref="I127:K127"/>
    <mergeCell ref="I128:K128"/>
    <mergeCell ref="C129:D129"/>
    <mergeCell ref="I129:K129"/>
    <mergeCell ref="I130:K130"/>
    <mergeCell ref="A131:D131"/>
    <mergeCell ref="I131:K131"/>
    <mergeCell ref="C132:D132"/>
    <mergeCell ref="I132:K132"/>
    <mergeCell ref="C133:D133"/>
    <mergeCell ref="I133:K133"/>
    <mergeCell ref="C134:D134"/>
    <mergeCell ref="I134:K134"/>
    <mergeCell ref="C135:D135"/>
    <mergeCell ref="I135:K135"/>
    <mergeCell ref="C136:D136"/>
    <mergeCell ref="I136:K136"/>
    <mergeCell ref="C137:D137"/>
    <mergeCell ref="I137:K137"/>
    <mergeCell ref="C138:D138"/>
    <mergeCell ref="I138:K138"/>
    <mergeCell ref="C139:D139"/>
    <mergeCell ref="I139:K139"/>
    <mergeCell ref="C140:D140"/>
    <mergeCell ref="I140:K140"/>
    <mergeCell ref="C141:D141"/>
    <mergeCell ref="I141:K141"/>
    <mergeCell ref="C142:D142"/>
    <mergeCell ref="I142:K142"/>
    <mergeCell ref="C143:D143"/>
    <mergeCell ref="I143:K143"/>
    <mergeCell ref="C144:D144"/>
    <mergeCell ref="I144:K144"/>
    <mergeCell ref="C145:D145"/>
    <mergeCell ref="I145:K145"/>
    <mergeCell ref="C146:D146"/>
    <mergeCell ref="I146:K146"/>
    <mergeCell ref="C147:D147"/>
    <mergeCell ref="I147:K147"/>
    <mergeCell ref="C148:D148"/>
    <mergeCell ref="I148:K148"/>
    <mergeCell ref="C149:D149"/>
    <mergeCell ref="I149:K149"/>
    <mergeCell ref="C150:D150"/>
    <mergeCell ref="I150:K150"/>
    <mergeCell ref="I151:K151"/>
    <mergeCell ref="I152:K152"/>
    <mergeCell ref="I153:K153"/>
    <mergeCell ref="I154:K154"/>
    <mergeCell ref="I155:K155"/>
    <mergeCell ref="I156:K156"/>
    <mergeCell ref="I157:K157"/>
    <mergeCell ref="I158:K158"/>
    <mergeCell ref="I159:K159"/>
    <mergeCell ref="I160:K160"/>
    <mergeCell ref="I161:K161"/>
    <mergeCell ref="I162:K162"/>
    <mergeCell ref="I163:K163"/>
    <mergeCell ref="I164:K164"/>
    <mergeCell ref="B165:D165"/>
    <mergeCell ref="I165:K165"/>
    <mergeCell ref="B166:D166"/>
    <mergeCell ref="I166:K166"/>
    <mergeCell ref="C167:D167"/>
    <mergeCell ref="I167:K167"/>
    <mergeCell ref="C168:D168"/>
    <mergeCell ref="I168:K168"/>
    <mergeCell ref="C169:D169"/>
    <mergeCell ref="I169:K169"/>
    <mergeCell ref="C170:D170"/>
    <mergeCell ref="I170:K170"/>
    <mergeCell ref="C171:D171"/>
    <mergeCell ref="I171:K171"/>
    <mergeCell ref="C172:D172"/>
    <mergeCell ref="I172:K172"/>
    <mergeCell ref="C173:D173"/>
    <mergeCell ref="I173:K173"/>
    <mergeCell ref="C174:D174"/>
    <mergeCell ref="I174:K174"/>
    <mergeCell ref="C175:D175"/>
    <mergeCell ref="I175:K175"/>
    <mergeCell ref="C176:D176"/>
    <mergeCell ref="I176:K176"/>
    <mergeCell ref="C177:D177"/>
    <mergeCell ref="I177:K177"/>
    <mergeCell ref="C178:D178"/>
    <mergeCell ref="I178:K178"/>
    <mergeCell ref="C179:D179"/>
    <mergeCell ref="I179:K179"/>
    <mergeCell ref="C180:D180"/>
    <mergeCell ref="I180:K180"/>
    <mergeCell ref="I181:K181"/>
    <mergeCell ref="C182:D182"/>
    <mergeCell ref="I182:K182"/>
    <mergeCell ref="C183:D183"/>
    <mergeCell ref="I183:K183"/>
    <mergeCell ref="C184:D184"/>
    <mergeCell ref="I184:K184"/>
    <mergeCell ref="C185:D185"/>
    <mergeCell ref="I185:K185"/>
    <mergeCell ref="B186:D186"/>
    <mergeCell ref="I186:K186"/>
    <mergeCell ref="I187:K187"/>
    <mergeCell ref="C188:D188"/>
    <mergeCell ref="I188:K188"/>
    <mergeCell ref="B189:D189"/>
    <mergeCell ref="I189:K189"/>
    <mergeCell ref="I190:K190"/>
    <mergeCell ref="B191:D191"/>
    <mergeCell ref="C192:D192"/>
    <mergeCell ref="C193:D193"/>
    <mergeCell ref="C194:D194"/>
    <mergeCell ref="C195:D195"/>
    <mergeCell ref="C196:D196"/>
    <mergeCell ref="B197:D197"/>
    <mergeCell ref="A8:A60"/>
    <mergeCell ref="A61:A68"/>
    <mergeCell ref="A69:A81"/>
    <mergeCell ref="A82:A117"/>
    <mergeCell ref="A118:A129"/>
    <mergeCell ref="A133:A150"/>
    <mergeCell ref="A151:A154"/>
    <mergeCell ref="A155:A164"/>
    <mergeCell ref="B8:B60"/>
    <mergeCell ref="B61:B68"/>
    <mergeCell ref="B69:B81"/>
    <mergeCell ref="B82:B117"/>
    <mergeCell ref="B118:B129"/>
    <mergeCell ref="B133:B150"/>
    <mergeCell ref="B151:B154"/>
    <mergeCell ref="B155:B164"/>
    <mergeCell ref="C69:C71"/>
    <mergeCell ref="C72:C75"/>
    <mergeCell ref="C118:C120"/>
    <mergeCell ref="C121:C128"/>
  </mergeCells>
  <pageMargins left="0.7" right="0.7" top="0.75" bottom="0.75" header="0.3" footer="0.3"/>
  <pageSetup paperSize="8" scale="52" fitToHeight="0" orientation="portrait"/>
  <headerFooter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0"/>
  <sheetViews>
    <sheetView workbookViewId="0">
      <selection activeCell="A1" sqref="A1:K1"/>
    </sheetView>
  </sheetViews>
  <sheetFormatPr defaultColWidth="9" defaultRowHeight="20" customHeight="1"/>
  <cols>
    <col min="1" max="1" width="9" style="3"/>
    <col min="2" max="2" width="15" style="3" customWidth="1"/>
    <col min="3" max="3" width="14" style="3" customWidth="1"/>
    <col min="4" max="4" width="22.1238938053097" style="3" customWidth="1"/>
    <col min="5" max="5" width="18.8761061946903" style="3" customWidth="1"/>
    <col min="6" max="6" width="19.2477876106195" style="4" customWidth="1"/>
    <col min="7" max="8" width="15.8761061946903" style="3" customWidth="1"/>
    <col min="9" max="11" width="25.4955752212389" style="3" customWidth="1"/>
    <col min="12" max="16384" width="9" style="3"/>
  </cols>
  <sheetData>
    <row r="1" customHeight="1" spans="1:11">
      <c r="A1" s="5" t="s">
        <v>274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customHeight="1" spans="1:11">
      <c r="A2" s="6" t="s">
        <v>275</v>
      </c>
      <c r="B2" s="7"/>
      <c r="C2" s="8"/>
      <c r="D2" s="9" t="s">
        <v>276</v>
      </c>
      <c r="E2" s="8" t="s">
        <v>19</v>
      </c>
      <c r="F2" s="8" t="s">
        <v>277</v>
      </c>
      <c r="G2" s="10"/>
      <c r="H2" s="10"/>
      <c r="I2" s="10"/>
      <c r="J2" s="38"/>
      <c r="K2" s="38"/>
    </row>
    <row r="3" customHeight="1" spans="1:12">
      <c r="A3" s="6" t="s">
        <v>278</v>
      </c>
      <c r="B3" s="11"/>
      <c r="C3" s="10"/>
      <c r="D3" s="12" t="s">
        <v>279</v>
      </c>
      <c r="E3" s="9"/>
      <c r="F3" s="8" t="s">
        <v>280</v>
      </c>
      <c r="G3" s="10"/>
      <c r="H3" s="9" t="s">
        <v>282</v>
      </c>
      <c r="I3" s="13"/>
      <c r="J3" s="9"/>
      <c r="K3" s="13"/>
      <c r="L3" s="39"/>
    </row>
    <row r="4" customHeight="1" spans="1:12">
      <c r="A4" s="9" t="s">
        <v>283</v>
      </c>
      <c r="B4" s="8"/>
      <c r="C4" s="10"/>
      <c r="D4" s="6" t="s">
        <v>285</v>
      </c>
      <c r="E4" s="8"/>
      <c r="F4" s="8" t="s">
        <v>286</v>
      </c>
      <c r="G4" s="9"/>
      <c r="H4" s="9" t="s">
        <v>287</v>
      </c>
      <c r="I4" s="13"/>
      <c r="J4" s="6" t="s">
        <v>288</v>
      </c>
      <c r="K4" s="40"/>
      <c r="L4" s="39"/>
    </row>
    <row r="5" customHeight="1" spans="1:12">
      <c r="A5" s="9" t="s">
        <v>289</v>
      </c>
      <c r="B5" s="9"/>
      <c r="C5" s="10"/>
      <c r="D5" s="9" t="s">
        <v>290</v>
      </c>
      <c r="E5" s="8"/>
      <c r="F5" s="8" t="s">
        <v>291</v>
      </c>
      <c r="G5" s="13"/>
      <c r="H5" s="9" t="s">
        <v>292</v>
      </c>
      <c r="I5" s="13"/>
      <c r="J5" s="6" t="s">
        <v>293</v>
      </c>
      <c r="K5" s="40"/>
      <c r="L5" s="41"/>
    </row>
    <row r="6" customHeight="1" spans="1:11">
      <c r="A6" s="14" t="s">
        <v>0</v>
      </c>
      <c r="B6" s="14"/>
      <c r="C6" s="15" t="s">
        <v>294</v>
      </c>
      <c r="D6" s="15"/>
      <c r="E6" s="15" t="s">
        <v>31</v>
      </c>
      <c r="F6" s="14" t="s">
        <v>295</v>
      </c>
      <c r="G6" s="15" t="s">
        <v>296</v>
      </c>
      <c r="H6" s="15" t="s">
        <v>297</v>
      </c>
      <c r="I6" s="42" t="s">
        <v>298</v>
      </c>
      <c r="J6" s="43"/>
      <c r="K6" s="44"/>
    </row>
    <row r="7" customHeight="1" spans="1:11">
      <c r="A7" s="16" t="s">
        <v>299</v>
      </c>
      <c r="B7" s="16"/>
      <c r="C7" s="17" t="s">
        <v>526</v>
      </c>
      <c r="D7" s="17"/>
      <c r="E7" s="18"/>
      <c r="F7" s="18"/>
      <c r="G7" s="19"/>
      <c r="H7" s="19"/>
      <c r="I7" s="26"/>
      <c r="J7" s="45"/>
      <c r="K7" s="46"/>
    </row>
    <row r="8" customHeight="1" spans="1:11">
      <c r="A8" s="20"/>
      <c r="B8" s="20" t="s">
        <v>526</v>
      </c>
      <c r="C8" s="37" t="s">
        <v>527</v>
      </c>
      <c r="D8" s="265"/>
      <c r="E8" s="23" t="s">
        <v>364</v>
      </c>
      <c r="F8" s="24">
        <v>3484.5</v>
      </c>
      <c r="G8" s="19"/>
      <c r="H8" s="19"/>
      <c r="I8" s="26"/>
      <c r="J8" s="45"/>
      <c r="K8" s="46"/>
    </row>
    <row r="9" customHeight="1" spans="1:11">
      <c r="A9" s="25"/>
      <c r="B9" s="25"/>
      <c r="C9" s="37" t="s">
        <v>528</v>
      </c>
      <c r="D9" s="265" t="s">
        <v>528</v>
      </c>
      <c r="E9" s="24" t="s">
        <v>524</v>
      </c>
      <c r="F9" s="24">
        <v>9</v>
      </c>
      <c r="G9" s="19"/>
      <c r="H9" s="19"/>
      <c r="I9" s="26"/>
      <c r="J9" s="45"/>
      <c r="K9" s="46"/>
    </row>
    <row r="10" customHeight="1" spans="1:11">
      <c r="A10" s="25"/>
      <c r="B10" s="25"/>
      <c r="C10" s="37" t="s">
        <v>529</v>
      </c>
      <c r="D10" s="265" t="s">
        <v>529</v>
      </c>
      <c r="E10" s="23" t="s">
        <v>364</v>
      </c>
      <c r="F10" s="24">
        <v>17111.78</v>
      </c>
      <c r="G10" s="21"/>
      <c r="H10" s="21"/>
      <c r="I10" s="26"/>
      <c r="J10" s="45"/>
      <c r="K10" s="46"/>
    </row>
    <row r="11" customHeight="1" spans="1:11">
      <c r="A11" s="25"/>
      <c r="B11" s="25"/>
      <c r="C11" s="37" t="s">
        <v>530</v>
      </c>
      <c r="D11" s="265" t="s">
        <v>530</v>
      </c>
      <c r="E11" s="23" t="s">
        <v>364</v>
      </c>
      <c r="F11" s="24">
        <v>872.6</v>
      </c>
      <c r="G11" s="19"/>
      <c r="H11" s="19"/>
      <c r="I11" s="26"/>
      <c r="J11" s="45"/>
      <c r="K11" s="46"/>
    </row>
    <row r="12" customHeight="1" spans="1:11">
      <c r="A12" s="25"/>
      <c r="B12" s="25"/>
      <c r="C12" s="37" t="s">
        <v>531</v>
      </c>
      <c r="D12" s="265" t="s">
        <v>531</v>
      </c>
      <c r="E12" s="24" t="s">
        <v>532</v>
      </c>
      <c r="F12" s="24">
        <v>380</v>
      </c>
      <c r="G12" s="19"/>
      <c r="H12" s="19"/>
      <c r="I12" s="26"/>
      <c r="J12" s="45"/>
      <c r="K12" s="46"/>
    </row>
    <row r="13" customHeight="1" spans="1:11">
      <c r="A13" s="25"/>
      <c r="B13" s="25"/>
      <c r="C13" s="37" t="s">
        <v>533</v>
      </c>
      <c r="D13" s="265" t="s">
        <v>533</v>
      </c>
      <c r="E13" s="24" t="s">
        <v>532</v>
      </c>
      <c r="F13" s="24">
        <v>268</v>
      </c>
      <c r="G13" s="19"/>
      <c r="H13" s="19"/>
      <c r="I13" s="26"/>
      <c r="J13" s="45"/>
      <c r="K13" s="46"/>
    </row>
    <row r="14" customHeight="1" spans="1:11">
      <c r="A14" s="25"/>
      <c r="B14" s="25"/>
      <c r="C14" s="37" t="s">
        <v>534</v>
      </c>
      <c r="D14" s="265" t="s">
        <v>534</v>
      </c>
      <c r="E14" s="23" t="s">
        <v>364</v>
      </c>
      <c r="F14" s="24">
        <v>40</v>
      </c>
      <c r="G14" s="19"/>
      <c r="H14" s="19"/>
      <c r="I14" s="26"/>
      <c r="J14" s="45"/>
      <c r="K14" s="46"/>
    </row>
    <row r="15" customHeight="1" spans="1:11">
      <c r="A15" s="25"/>
      <c r="B15" s="25"/>
      <c r="C15" s="37" t="s">
        <v>535</v>
      </c>
      <c r="D15" s="265" t="s">
        <v>535</v>
      </c>
      <c r="E15" s="23" t="s">
        <v>364</v>
      </c>
      <c r="F15" s="24">
        <v>5</v>
      </c>
      <c r="G15" s="19"/>
      <c r="H15" s="19"/>
      <c r="I15" s="26"/>
      <c r="J15" s="45"/>
      <c r="K15" s="46"/>
    </row>
    <row r="16" customHeight="1" spans="1:11">
      <c r="A16" s="25"/>
      <c r="B16" s="25"/>
      <c r="C16" s="37" t="s">
        <v>536</v>
      </c>
      <c r="D16" s="265" t="s">
        <v>536</v>
      </c>
      <c r="E16" s="24" t="s">
        <v>524</v>
      </c>
      <c r="F16" s="24">
        <v>19</v>
      </c>
      <c r="G16" s="19"/>
      <c r="H16" s="19"/>
      <c r="I16" s="26"/>
      <c r="J16" s="45"/>
      <c r="K16" s="46"/>
    </row>
    <row r="17" customHeight="1" spans="1:11">
      <c r="A17" s="25"/>
      <c r="B17" s="25"/>
      <c r="C17" s="37" t="s">
        <v>537</v>
      </c>
      <c r="D17" s="265" t="s">
        <v>537</v>
      </c>
      <c r="E17" s="24" t="s">
        <v>524</v>
      </c>
      <c r="F17" s="24">
        <v>4</v>
      </c>
      <c r="G17" s="19"/>
      <c r="H17" s="19"/>
      <c r="I17" s="26"/>
      <c r="J17" s="45"/>
      <c r="K17" s="46"/>
    </row>
    <row r="18" customHeight="1" spans="1:11">
      <c r="A18" s="25"/>
      <c r="B18" s="25"/>
      <c r="C18" s="37" t="s">
        <v>538</v>
      </c>
      <c r="D18" s="265" t="s">
        <v>538</v>
      </c>
      <c r="E18" s="24" t="s">
        <v>524</v>
      </c>
      <c r="F18" s="24">
        <v>16</v>
      </c>
      <c r="G18" s="19"/>
      <c r="H18" s="19"/>
      <c r="I18" s="26"/>
      <c r="J18" s="45"/>
      <c r="K18" s="46"/>
    </row>
    <row r="19" customHeight="1" spans="1:11">
      <c r="A19" s="25"/>
      <c r="B19" s="25"/>
      <c r="C19" s="37" t="s">
        <v>539</v>
      </c>
      <c r="D19" s="265" t="s">
        <v>539</v>
      </c>
      <c r="E19" s="24" t="s">
        <v>524</v>
      </c>
      <c r="F19" s="24">
        <v>22</v>
      </c>
      <c r="G19" s="19"/>
      <c r="H19" s="19"/>
      <c r="I19" s="26"/>
      <c r="J19" s="45"/>
      <c r="K19" s="46"/>
    </row>
    <row r="20" customHeight="1" spans="1:11">
      <c r="A20" s="25"/>
      <c r="B20" s="25"/>
      <c r="C20" s="37" t="s">
        <v>540</v>
      </c>
      <c r="D20" s="265" t="s">
        <v>540</v>
      </c>
      <c r="E20" s="24" t="s">
        <v>236</v>
      </c>
      <c r="F20" s="24">
        <v>1</v>
      </c>
      <c r="G20" s="19"/>
      <c r="H20" s="19"/>
      <c r="I20" s="26"/>
      <c r="J20" s="45"/>
      <c r="K20" s="46"/>
    </row>
    <row r="21" customHeight="1" spans="1:11">
      <c r="A21" s="25"/>
      <c r="B21" s="25"/>
      <c r="C21" s="37" t="s">
        <v>541</v>
      </c>
      <c r="D21" s="265" t="s">
        <v>541</v>
      </c>
      <c r="E21" s="24" t="s">
        <v>524</v>
      </c>
      <c r="F21" s="24">
        <v>16</v>
      </c>
      <c r="G21" s="19"/>
      <c r="H21" s="19"/>
      <c r="I21" s="26"/>
      <c r="J21" s="45"/>
      <c r="K21" s="46"/>
    </row>
    <row r="22" customHeight="1" spans="1:11">
      <c r="A22" s="25"/>
      <c r="B22" s="25"/>
      <c r="C22" s="37" t="s">
        <v>542</v>
      </c>
      <c r="D22" s="265" t="s">
        <v>542</v>
      </c>
      <c r="E22" s="24" t="s">
        <v>236</v>
      </c>
      <c r="F22" s="24">
        <v>1</v>
      </c>
      <c r="G22" s="26"/>
      <c r="H22" s="26"/>
      <c r="I22" s="26"/>
      <c r="J22" s="45"/>
      <c r="K22" s="46"/>
    </row>
    <row r="23" customHeight="1" spans="1:11">
      <c r="A23" s="25"/>
      <c r="B23" s="25"/>
      <c r="C23" s="37" t="s">
        <v>543</v>
      </c>
      <c r="D23" s="265" t="s">
        <v>543</v>
      </c>
      <c r="E23" s="24" t="s">
        <v>524</v>
      </c>
      <c r="F23" s="24">
        <v>358</v>
      </c>
      <c r="G23" s="26"/>
      <c r="H23" s="26"/>
      <c r="I23" s="26" t="s">
        <v>544</v>
      </c>
      <c r="J23" s="45"/>
      <c r="K23" s="46"/>
    </row>
    <row r="24" customHeight="1" spans="1:11">
      <c r="A24" s="25"/>
      <c r="B24" s="25"/>
      <c r="C24" s="37" t="s">
        <v>545</v>
      </c>
      <c r="D24" s="265" t="s">
        <v>545</v>
      </c>
      <c r="E24" s="24" t="s">
        <v>524</v>
      </c>
      <c r="F24" s="24">
        <v>145</v>
      </c>
      <c r="G24" s="26"/>
      <c r="H24" s="26"/>
      <c r="I24" s="26" t="s">
        <v>546</v>
      </c>
      <c r="J24" s="45"/>
      <c r="K24" s="46"/>
    </row>
    <row r="25" customHeight="1" spans="1:11">
      <c r="A25" s="25"/>
      <c r="B25" s="25"/>
      <c r="C25" s="37" t="s">
        <v>547</v>
      </c>
      <c r="D25" s="265" t="s">
        <v>547</v>
      </c>
      <c r="E25" s="24" t="s">
        <v>524</v>
      </c>
      <c r="F25" s="24">
        <v>16</v>
      </c>
      <c r="G25" s="26"/>
      <c r="H25" s="26"/>
      <c r="I25" s="26"/>
      <c r="J25" s="45"/>
      <c r="K25" s="46"/>
    </row>
    <row r="26" customHeight="1" spans="1:11">
      <c r="A26" s="25"/>
      <c r="B26" s="25"/>
      <c r="C26" s="37" t="s">
        <v>548</v>
      </c>
      <c r="D26" s="265" t="s">
        <v>548</v>
      </c>
      <c r="E26" s="24" t="s">
        <v>524</v>
      </c>
      <c r="F26" s="24">
        <v>1</v>
      </c>
      <c r="G26" s="26"/>
      <c r="H26" s="26"/>
      <c r="I26" s="26" t="s">
        <v>549</v>
      </c>
      <c r="J26" s="45"/>
      <c r="K26" s="46"/>
    </row>
    <row r="27" customHeight="1" spans="1:11">
      <c r="A27" s="25"/>
      <c r="B27" s="25"/>
      <c r="C27" s="37" t="s">
        <v>550</v>
      </c>
      <c r="D27" s="265" t="s">
        <v>550</v>
      </c>
      <c r="E27" s="23" t="s">
        <v>364</v>
      </c>
      <c r="F27" s="24">
        <v>13664.03</v>
      </c>
      <c r="G27" s="26"/>
      <c r="H27" s="26"/>
      <c r="I27" s="26" t="s">
        <v>551</v>
      </c>
      <c r="J27" s="45"/>
      <c r="K27" s="46"/>
    </row>
    <row r="28" customHeight="1" spans="1:11">
      <c r="A28" s="25"/>
      <c r="B28" s="25"/>
      <c r="C28" s="37" t="s">
        <v>552</v>
      </c>
      <c r="D28" s="265" t="s">
        <v>552</v>
      </c>
      <c r="E28" s="24" t="s">
        <v>524</v>
      </c>
      <c r="F28" s="24">
        <v>136</v>
      </c>
      <c r="G28" s="26"/>
      <c r="H28" s="26"/>
      <c r="I28" s="26" t="s">
        <v>553</v>
      </c>
      <c r="J28" s="45"/>
      <c r="K28" s="46"/>
    </row>
    <row r="29" customHeight="1" spans="1:11">
      <c r="A29" s="25"/>
      <c r="B29" s="25"/>
      <c r="C29" s="37" t="s">
        <v>554</v>
      </c>
      <c r="D29" s="265" t="s">
        <v>554</v>
      </c>
      <c r="E29" s="23" t="s">
        <v>364</v>
      </c>
      <c r="F29" s="24">
        <v>520.69</v>
      </c>
      <c r="G29" s="26"/>
      <c r="H29" s="26"/>
      <c r="I29" s="26"/>
      <c r="J29" s="45"/>
      <c r="K29" s="46"/>
    </row>
    <row r="30" customHeight="1" spans="1:11">
      <c r="A30" s="25"/>
      <c r="B30" s="25"/>
      <c r="C30" s="37" t="s">
        <v>555</v>
      </c>
      <c r="D30" s="265" t="s">
        <v>555</v>
      </c>
      <c r="E30" s="24" t="s">
        <v>404</v>
      </c>
      <c r="F30" s="24">
        <v>2</v>
      </c>
      <c r="G30" s="26"/>
      <c r="H30" s="26"/>
      <c r="I30" s="26"/>
      <c r="J30" s="45"/>
      <c r="K30" s="46"/>
    </row>
    <row r="31" customHeight="1" spans="1:11">
      <c r="A31" s="25"/>
      <c r="B31" s="25"/>
      <c r="C31" s="37" t="s">
        <v>556</v>
      </c>
      <c r="D31" s="265" t="s">
        <v>556</v>
      </c>
      <c r="E31" s="24" t="s">
        <v>524</v>
      </c>
      <c r="F31" s="24">
        <v>8</v>
      </c>
      <c r="G31" s="26"/>
      <c r="H31" s="26"/>
      <c r="I31" s="26"/>
      <c r="J31" s="45"/>
      <c r="K31" s="46"/>
    </row>
    <row r="32" customHeight="1" spans="1:11">
      <c r="A32" s="266" t="s">
        <v>557</v>
      </c>
      <c r="B32" s="267"/>
      <c r="C32" s="267"/>
      <c r="D32" s="268"/>
      <c r="E32" s="23"/>
      <c r="F32" s="24"/>
      <c r="G32" s="19"/>
      <c r="H32" s="19"/>
      <c r="I32" s="26"/>
      <c r="J32" s="45"/>
      <c r="K32" s="46"/>
    </row>
    <row r="33" customHeight="1" spans="1:11">
      <c r="A33" s="16" t="s">
        <v>438</v>
      </c>
      <c r="B33" s="16"/>
      <c r="C33" s="17" t="s">
        <v>558</v>
      </c>
      <c r="D33" s="17"/>
      <c r="E33" s="18"/>
      <c r="F33" s="18"/>
      <c r="G33" s="19"/>
      <c r="H33" s="19"/>
      <c r="I33" s="26"/>
      <c r="J33" s="45"/>
      <c r="K33" s="46"/>
    </row>
    <row r="34" customHeight="1" spans="1:11">
      <c r="A34" s="20"/>
      <c r="B34" s="20" t="s">
        <v>558</v>
      </c>
      <c r="C34" s="269" t="s">
        <v>408</v>
      </c>
      <c r="D34" s="265"/>
      <c r="E34" s="24" t="s">
        <v>559</v>
      </c>
      <c r="F34" s="24">
        <v>2</v>
      </c>
      <c r="G34" s="19"/>
      <c r="H34" s="19"/>
      <c r="I34" s="26"/>
      <c r="J34" s="45"/>
      <c r="K34" s="46"/>
    </row>
    <row r="35" customHeight="1" spans="1:11">
      <c r="A35" s="25"/>
      <c r="B35" s="25"/>
      <c r="C35" s="269" t="s">
        <v>560</v>
      </c>
      <c r="D35" s="265"/>
      <c r="E35" s="24" t="s">
        <v>559</v>
      </c>
      <c r="F35" s="24">
        <v>8</v>
      </c>
      <c r="G35" s="19"/>
      <c r="H35" s="19"/>
      <c r="I35" s="26"/>
      <c r="J35" s="45"/>
      <c r="K35" s="46"/>
    </row>
    <row r="36" customHeight="1" spans="1:11">
      <c r="A36" s="25"/>
      <c r="B36" s="25"/>
      <c r="C36" s="269" t="s">
        <v>561</v>
      </c>
      <c r="D36" s="265"/>
      <c r="E36" s="23" t="s">
        <v>364</v>
      </c>
      <c r="F36" s="24">
        <v>695.3</v>
      </c>
      <c r="G36" s="21"/>
      <c r="H36" s="21"/>
      <c r="I36" s="26"/>
      <c r="J36" s="45"/>
      <c r="K36" s="46"/>
    </row>
    <row r="37" customHeight="1" spans="1:11">
      <c r="A37" s="25"/>
      <c r="B37" s="25"/>
      <c r="C37" s="269" t="s">
        <v>562</v>
      </c>
      <c r="D37" s="265"/>
      <c r="E37" s="23" t="s">
        <v>364</v>
      </c>
      <c r="F37" s="24">
        <v>79.07</v>
      </c>
      <c r="G37" s="19"/>
      <c r="H37" s="19"/>
      <c r="I37" s="26"/>
      <c r="J37" s="45"/>
      <c r="K37" s="46"/>
    </row>
    <row r="38" customHeight="1" spans="1:11">
      <c r="A38" s="25"/>
      <c r="B38" s="25"/>
      <c r="C38" s="269" t="s">
        <v>563</v>
      </c>
      <c r="D38" s="265"/>
      <c r="E38" s="23" t="s">
        <v>364</v>
      </c>
      <c r="F38" s="24">
        <v>240</v>
      </c>
      <c r="G38" s="19"/>
      <c r="H38" s="19"/>
      <c r="I38" s="26" t="s">
        <v>564</v>
      </c>
      <c r="J38" s="45"/>
      <c r="K38" s="46"/>
    </row>
    <row r="39" customHeight="1" spans="1:11">
      <c r="A39" s="25"/>
      <c r="B39" s="25"/>
      <c r="C39" s="269" t="s">
        <v>565</v>
      </c>
      <c r="D39" s="265"/>
      <c r="E39" s="23" t="s">
        <v>364</v>
      </c>
      <c r="F39" s="24">
        <v>201.3</v>
      </c>
      <c r="G39" s="19"/>
      <c r="H39" s="19"/>
      <c r="I39" s="26" t="s">
        <v>566</v>
      </c>
      <c r="J39" s="45"/>
      <c r="K39" s="46"/>
    </row>
    <row r="40" customHeight="1" spans="1:11">
      <c r="A40" s="25"/>
      <c r="B40" s="25"/>
      <c r="C40" s="269" t="s">
        <v>567</v>
      </c>
      <c r="D40" s="265"/>
      <c r="E40" s="23" t="s">
        <v>364</v>
      </c>
      <c r="F40" s="24">
        <v>960</v>
      </c>
      <c r="G40" s="19"/>
      <c r="H40" s="19"/>
      <c r="I40" s="26"/>
      <c r="J40" s="45"/>
      <c r="K40" s="46"/>
    </row>
    <row r="41" customHeight="1" spans="1:11">
      <c r="A41" s="25"/>
      <c r="B41" s="25"/>
      <c r="C41" s="269" t="s">
        <v>568</v>
      </c>
      <c r="D41" s="265"/>
      <c r="E41" s="23" t="s">
        <v>364</v>
      </c>
      <c r="F41" s="24">
        <v>7221.77</v>
      </c>
      <c r="G41" s="19"/>
      <c r="H41" s="19"/>
      <c r="I41" s="26"/>
      <c r="J41" s="45"/>
      <c r="K41" s="46"/>
    </row>
    <row r="42" customHeight="1" spans="1:11">
      <c r="A42" s="25"/>
      <c r="B42" s="25"/>
      <c r="C42" s="269" t="s">
        <v>569</v>
      </c>
      <c r="D42" s="265"/>
      <c r="E42" s="23" t="s">
        <v>364</v>
      </c>
      <c r="F42" s="24">
        <v>7049.4</v>
      </c>
      <c r="G42" s="19"/>
      <c r="H42" s="19"/>
      <c r="I42" s="26"/>
      <c r="J42" s="45"/>
      <c r="K42" s="46"/>
    </row>
    <row r="43" customHeight="1" spans="1:11">
      <c r="A43" s="25"/>
      <c r="B43" s="25"/>
      <c r="C43" s="269" t="s">
        <v>570</v>
      </c>
      <c r="D43" s="265"/>
      <c r="E43" s="24" t="s">
        <v>532</v>
      </c>
      <c r="F43" s="24">
        <v>1410.36</v>
      </c>
      <c r="G43" s="19"/>
      <c r="H43" s="19"/>
      <c r="I43" s="26"/>
      <c r="J43" s="45"/>
      <c r="K43" s="46"/>
    </row>
    <row r="44" customHeight="1" spans="1:11">
      <c r="A44" s="25"/>
      <c r="B44" s="25"/>
      <c r="C44" s="269" t="s">
        <v>571</v>
      </c>
      <c r="D44" s="265"/>
      <c r="E44" s="24" t="s">
        <v>532</v>
      </c>
      <c r="F44" s="24">
        <v>40</v>
      </c>
      <c r="G44" s="19"/>
      <c r="H44" s="19"/>
      <c r="I44" s="26" t="s">
        <v>572</v>
      </c>
      <c r="J44" s="45"/>
      <c r="K44" s="46"/>
    </row>
    <row r="45" customHeight="1" spans="1:11">
      <c r="A45" s="25"/>
      <c r="B45" s="25"/>
      <c r="C45" s="269" t="s">
        <v>573</v>
      </c>
      <c r="D45" s="265"/>
      <c r="E45" s="23" t="s">
        <v>364</v>
      </c>
      <c r="F45" s="24">
        <v>2197.55</v>
      </c>
      <c r="G45" s="19"/>
      <c r="H45" s="19"/>
      <c r="I45" s="26" t="s">
        <v>574</v>
      </c>
      <c r="J45" s="45"/>
      <c r="K45" s="46"/>
    </row>
    <row r="46" customHeight="1" spans="1:11">
      <c r="A46" s="25"/>
      <c r="B46" s="25"/>
      <c r="C46" s="269" t="s">
        <v>575</v>
      </c>
      <c r="D46" s="265"/>
      <c r="E46" s="24" t="s">
        <v>576</v>
      </c>
      <c r="F46" s="24">
        <v>327.404</v>
      </c>
      <c r="G46" s="19"/>
      <c r="H46" s="19"/>
      <c r="I46" s="26"/>
      <c r="J46" s="45"/>
      <c r="K46" s="46"/>
    </row>
    <row r="47" customHeight="1" spans="1:11">
      <c r="A47" s="25"/>
      <c r="B47" s="25"/>
      <c r="C47" s="269" t="s">
        <v>577</v>
      </c>
      <c r="D47" s="265"/>
      <c r="E47" s="23" t="s">
        <v>364</v>
      </c>
      <c r="F47" s="24">
        <v>685.3</v>
      </c>
      <c r="G47" s="19"/>
      <c r="H47" s="19"/>
      <c r="I47" s="26" t="s">
        <v>578</v>
      </c>
      <c r="J47" s="45"/>
      <c r="K47" s="46"/>
    </row>
    <row r="48" customHeight="1" spans="1:11">
      <c r="A48" s="25"/>
      <c r="B48" s="25"/>
      <c r="C48" s="269" t="s">
        <v>579</v>
      </c>
      <c r="D48" s="265"/>
      <c r="E48" s="24" t="s">
        <v>532</v>
      </c>
      <c r="F48" s="24">
        <v>58</v>
      </c>
      <c r="G48" s="19"/>
      <c r="H48" s="19"/>
      <c r="I48" s="26" t="s">
        <v>580</v>
      </c>
      <c r="J48" s="45"/>
      <c r="K48" s="46"/>
    </row>
    <row r="49" customHeight="1" spans="1:11">
      <c r="A49" s="25"/>
      <c r="B49" s="25"/>
      <c r="C49" s="269" t="s">
        <v>533</v>
      </c>
      <c r="D49" s="265"/>
      <c r="E49" s="24" t="s">
        <v>532</v>
      </c>
      <c r="F49" s="24">
        <v>2446</v>
      </c>
      <c r="G49" s="26"/>
      <c r="H49" s="26"/>
      <c r="I49" s="26" t="s">
        <v>581</v>
      </c>
      <c r="J49" s="45"/>
      <c r="K49" s="46"/>
    </row>
    <row r="50" customHeight="1" spans="1:11">
      <c r="A50" s="25"/>
      <c r="B50" s="25"/>
      <c r="C50" s="269" t="s">
        <v>582</v>
      </c>
      <c r="D50" s="265"/>
      <c r="E50" s="23" t="s">
        <v>364</v>
      </c>
      <c r="F50" s="24">
        <v>657.87</v>
      </c>
      <c r="G50" s="26"/>
      <c r="H50" s="26"/>
      <c r="I50" s="26"/>
      <c r="J50" s="45"/>
      <c r="K50" s="46"/>
    </row>
    <row r="51" customHeight="1" spans="1:11">
      <c r="A51" s="25"/>
      <c r="B51" s="25"/>
      <c r="C51" s="269" t="s">
        <v>535</v>
      </c>
      <c r="D51" s="265"/>
      <c r="E51" s="23" t="s">
        <v>364</v>
      </c>
      <c r="F51" s="24">
        <v>47</v>
      </c>
      <c r="G51" s="26"/>
      <c r="H51" s="26"/>
      <c r="I51" s="26"/>
      <c r="J51" s="45"/>
      <c r="K51" s="46"/>
    </row>
    <row r="52" customHeight="1" spans="1:11">
      <c r="A52" s="25"/>
      <c r="B52" s="25"/>
      <c r="C52" s="269" t="s">
        <v>536</v>
      </c>
      <c r="D52" s="265"/>
      <c r="E52" s="24" t="s">
        <v>524</v>
      </c>
      <c r="F52" s="24">
        <v>6</v>
      </c>
      <c r="G52" s="26"/>
      <c r="H52" s="26"/>
      <c r="I52" s="26"/>
      <c r="J52" s="45"/>
      <c r="K52" s="46"/>
    </row>
    <row r="53" customHeight="1" spans="1:11">
      <c r="A53" s="25"/>
      <c r="B53" s="25"/>
      <c r="C53" s="269" t="s">
        <v>583</v>
      </c>
      <c r="D53" s="265"/>
      <c r="E53" s="24" t="s">
        <v>524</v>
      </c>
      <c r="F53" s="24">
        <v>50</v>
      </c>
      <c r="G53" s="26"/>
      <c r="H53" s="26"/>
      <c r="I53" s="26" t="s">
        <v>584</v>
      </c>
      <c r="J53" s="45"/>
      <c r="K53" s="46"/>
    </row>
    <row r="54" customHeight="1" spans="1:11">
      <c r="A54" s="25"/>
      <c r="B54" s="25"/>
      <c r="C54" s="269" t="s">
        <v>585</v>
      </c>
      <c r="D54" s="265"/>
      <c r="E54" s="24" t="s">
        <v>524</v>
      </c>
      <c r="F54" s="24">
        <v>6</v>
      </c>
      <c r="G54" s="26"/>
      <c r="H54" s="26"/>
      <c r="I54" s="26"/>
      <c r="J54" s="45"/>
      <c r="K54" s="46"/>
    </row>
    <row r="55" customHeight="1" spans="1:11">
      <c r="A55" s="25"/>
      <c r="B55" s="25"/>
      <c r="C55" s="269" t="s">
        <v>538</v>
      </c>
      <c r="D55" s="265"/>
      <c r="E55" s="24" t="s">
        <v>524</v>
      </c>
      <c r="F55" s="24">
        <v>2</v>
      </c>
      <c r="G55" s="26"/>
      <c r="H55" s="26"/>
      <c r="I55" s="26"/>
      <c r="J55" s="45"/>
      <c r="K55" s="46"/>
    </row>
    <row r="56" customHeight="1" spans="1:11">
      <c r="A56" s="25"/>
      <c r="B56" s="25"/>
      <c r="C56" s="269" t="s">
        <v>539</v>
      </c>
      <c r="D56" s="265"/>
      <c r="E56" s="24" t="s">
        <v>524</v>
      </c>
      <c r="F56" s="24">
        <v>12</v>
      </c>
      <c r="G56" s="26"/>
      <c r="H56" s="26"/>
      <c r="I56" s="26"/>
      <c r="J56" s="45"/>
      <c r="K56" s="46"/>
    </row>
    <row r="57" customHeight="1" spans="1:11">
      <c r="A57" s="25"/>
      <c r="B57" s="25"/>
      <c r="C57" s="269" t="s">
        <v>540</v>
      </c>
      <c r="D57" s="265"/>
      <c r="E57" s="24" t="s">
        <v>236</v>
      </c>
      <c r="F57" s="24">
        <v>1</v>
      </c>
      <c r="G57" s="26"/>
      <c r="H57" s="26"/>
      <c r="I57" s="26"/>
      <c r="J57" s="45"/>
      <c r="K57" s="46"/>
    </row>
    <row r="58" customHeight="1" spans="1:11">
      <c r="A58" s="25"/>
      <c r="B58" s="25"/>
      <c r="C58" s="269" t="s">
        <v>541</v>
      </c>
      <c r="D58" s="265"/>
      <c r="E58" s="24" t="s">
        <v>524</v>
      </c>
      <c r="F58" s="24">
        <v>12</v>
      </c>
      <c r="G58" s="26"/>
      <c r="H58" s="26"/>
      <c r="I58" s="26"/>
      <c r="J58" s="45"/>
      <c r="K58" s="46"/>
    </row>
    <row r="59" customHeight="1" spans="1:11">
      <c r="A59" s="25"/>
      <c r="B59" s="25"/>
      <c r="C59" s="269" t="s">
        <v>542</v>
      </c>
      <c r="D59" s="265"/>
      <c r="E59" s="24" t="s">
        <v>236</v>
      </c>
      <c r="F59" s="24">
        <v>1</v>
      </c>
      <c r="G59" s="26"/>
      <c r="H59" s="26"/>
      <c r="I59" s="26"/>
      <c r="J59" s="45"/>
      <c r="K59" s="46"/>
    </row>
    <row r="60" customHeight="1" spans="1:11">
      <c r="A60" s="266" t="s">
        <v>586</v>
      </c>
      <c r="B60" s="267"/>
      <c r="C60" s="267"/>
      <c r="D60" s="268"/>
      <c r="E60" s="23"/>
      <c r="F60" s="24"/>
      <c r="G60" s="19"/>
      <c r="H60" s="19"/>
      <c r="I60" s="26" t="s">
        <v>378</v>
      </c>
      <c r="J60" s="45"/>
      <c r="K60" s="46"/>
    </row>
    <row r="61" s="1" customFormat="1" customHeight="1" spans="1:11">
      <c r="A61" s="270" t="s">
        <v>486</v>
      </c>
      <c r="B61" s="270"/>
      <c r="C61" s="271" t="s">
        <v>587</v>
      </c>
      <c r="D61" s="270"/>
      <c r="E61" s="272"/>
      <c r="F61" s="272"/>
      <c r="G61" s="273"/>
      <c r="H61" s="273"/>
      <c r="I61" s="273"/>
      <c r="J61" s="279"/>
      <c r="K61" s="279"/>
    </row>
    <row r="62" s="1" customFormat="1" customHeight="1" spans="1:11">
      <c r="A62" s="274"/>
      <c r="B62" s="274" t="s">
        <v>587</v>
      </c>
      <c r="C62" s="275" t="s">
        <v>588</v>
      </c>
      <c r="D62" s="276"/>
      <c r="E62" s="277" t="s">
        <v>236</v>
      </c>
      <c r="F62" s="277">
        <v>182</v>
      </c>
      <c r="G62" s="273"/>
      <c r="H62" s="273"/>
      <c r="I62" s="273"/>
      <c r="J62" s="279"/>
      <c r="K62" s="279"/>
    </row>
    <row r="63" s="1" customFormat="1" customHeight="1" spans="1:11">
      <c r="A63" s="278"/>
      <c r="B63" s="278"/>
      <c r="C63" s="275" t="s">
        <v>589</v>
      </c>
      <c r="D63" s="276"/>
      <c r="E63" s="277" t="s">
        <v>236</v>
      </c>
      <c r="F63" s="277">
        <v>2411</v>
      </c>
      <c r="G63" s="273"/>
      <c r="H63" s="273"/>
      <c r="I63" s="273"/>
      <c r="J63" s="279"/>
      <c r="K63" s="279"/>
    </row>
    <row r="64" s="1" customFormat="1" customHeight="1" spans="1:11">
      <c r="A64" s="278"/>
      <c r="B64" s="278"/>
      <c r="C64" s="275" t="s">
        <v>590</v>
      </c>
      <c r="D64" s="276"/>
      <c r="E64" s="277" t="s">
        <v>236</v>
      </c>
      <c r="F64" s="277">
        <v>283</v>
      </c>
      <c r="G64" s="273"/>
      <c r="H64" s="273"/>
      <c r="I64" s="273"/>
      <c r="J64" s="279"/>
      <c r="K64" s="279"/>
    </row>
    <row r="65" s="1" customFormat="1" customHeight="1" spans="1:11">
      <c r="A65" s="278"/>
      <c r="B65" s="278"/>
      <c r="C65" s="275" t="s">
        <v>591</v>
      </c>
      <c r="D65" s="276"/>
      <c r="E65" s="277" t="s">
        <v>236</v>
      </c>
      <c r="F65" s="277">
        <v>12</v>
      </c>
      <c r="G65" s="273"/>
      <c r="H65" s="273"/>
      <c r="I65" s="273"/>
      <c r="J65" s="279"/>
      <c r="K65" s="279"/>
    </row>
    <row r="66" customHeight="1" spans="1:11">
      <c r="A66" s="147"/>
      <c r="B66" s="147"/>
      <c r="C66" s="280" t="s">
        <v>592</v>
      </c>
      <c r="D66" s="281"/>
      <c r="E66" s="56" t="s">
        <v>236</v>
      </c>
      <c r="F66" s="56">
        <v>20</v>
      </c>
      <c r="G66" s="282"/>
      <c r="H66" s="282"/>
      <c r="I66" s="282"/>
      <c r="J66" s="63"/>
      <c r="K66" s="63"/>
    </row>
    <row r="67" customHeight="1" spans="1:11">
      <c r="A67" s="147"/>
      <c r="B67" s="147"/>
      <c r="C67" s="280" t="s">
        <v>593</v>
      </c>
      <c r="D67" s="281"/>
      <c r="E67" s="56" t="s">
        <v>532</v>
      </c>
      <c r="F67" s="56">
        <v>1341</v>
      </c>
      <c r="G67" s="282"/>
      <c r="H67" s="282"/>
      <c r="I67" s="282"/>
      <c r="J67" s="63"/>
      <c r="K67" s="63"/>
    </row>
    <row r="68" customHeight="1" spans="1:11">
      <c r="A68" s="147"/>
      <c r="B68" s="147"/>
      <c r="C68" s="280" t="s">
        <v>594</v>
      </c>
      <c r="D68" s="281"/>
      <c r="E68" s="56" t="s">
        <v>532</v>
      </c>
      <c r="F68" s="56">
        <v>219</v>
      </c>
      <c r="G68" s="282"/>
      <c r="H68" s="282"/>
      <c r="I68" s="282"/>
      <c r="J68" s="63"/>
      <c r="K68" s="63"/>
    </row>
    <row r="69" customHeight="1" spans="1:11">
      <c r="A69" s="56"/>
      <c r="B69" s="283" t="s">
        <v>595</v>
      </c>
      <c r="C69" s="284"/>
      <c r="D69" s="285"/>
      <c r="E69" s="56"/>
      <c r="F69" s="286"/>
      <c r="G69" s="282"/>
      <c r="H69" s="282"/>
      <c r="I69" s="282"/>
      <c r="J69" s="63"/>
      <c r="K69" s="63"/>
    </row>
    <row r="70" customHeight="1" spans="1:11">
      <c r="A70" s="56" t="s">
        <v>514</v>
      </c>
      <c r="B70" s="145"/>
      <c r="C70" s="287" t="s">
        <v>596</v>
      </c>
      <c r="D70" s="145"/>
      <c r="E70" s="288"/>
      <c r="F70" s="272"/>
      <c r="G70" s="282"/>
      <c r="H70" s="282"/>
      <c r="I70" s="282"/>
      <c r="J70" s="63"/>
      <c r="K70" s="63"/>
    </row>
    <row r="71" customHeight="1" spans="1:11">
      <c r="A71" s="64"/>
      <c r="B71" s="64" t="s">
        <v>596</v>
      </c>
      <c r="C71" s="280" t="s">
        <v>588</v>
      </c>
      <c r="D71" s="281"/>
      <c r="E71" s="56" t="s">
        <v>236</v>
      </c>
      <c r="F71" s="56">
        <v>24</v>
      </c>
      <c r="G71" s="282"/>
      <c r="H71" s="282"/>
      <c r="I71" s="282"/>
      <c r="J71" s="63"/>
      <c r="K71" s="63"/>
    </row>
    <row r="72" customHeight="1" spans="1:11">
      <c r="A72" s="147"/>
      <c r="B72" s="147"/>
      <c r="C72" s="280" t="s">
        <v>590</v>
      </c>
      <c r="D72" s="281"/>
      <c r="E72" s="56" t="s">
        <v>236</v>
      </c>
      <c r="F72" s="56">
        <v>158</v>
      </c>
      <c r="G72" s="282"/>
      <c r="H72" s="282"/>
      <c r="I72" s="282"/>
      <c r="J72" s="63"/>
      <c r="K72" s="63"/>
    </row>
    <row r="73" customHeight="1" spans="1:11">
      <c r="A73" s="147"/>
      <c r="B73" s="147"/>
      <c r="C73" s="280" t="s">
        <v>597</v>
      </c>
      <c r="D73" s="281"/>
      <c r="E73" s="56" t="s">
        <v>236</v>
      </c>
      <c r="F73" s="56">
        <v>874</v>
      </c>
      <c r="G73" s="282"/>
      <c r="H73" s="282"/>
      <c r="I73" s="282"/>
      <c r="J73" s="63"/>
      <c r="K73" s="63"/>
    </row>
    <row r="74" customHeight="1" spans="1:11">
      <c r="A74" s="147"/>
      <c r="B74" s="147"/>
      <c r="C74" s="280" t="s">
        <v>598</v>
      </c>
      <c r="D74" s="281"/>
      <c r="E74" s="56" t="s">
        <v>236</v>
      </c>
      <c r="F74" s="56">
        <v>32</v>
      </c>
      <c r="G74" s="282"/>
      <c r="H74" s="282"/>
      <c r="I74" s="282"/>
      <c r="J74" s="63"/>
      <c r="K74" s="63"/>
    </row>
    <row r="75" customHeight="1" spans="1:11">
      <c r="A75" s="147"/>
      <c r="B75" s="147"/>
      <c r="C75" s="280" t="s">
        <v>599</v>
      </c>
      <c r="D75" s="281"/>
      <c r="E75" s="56" t="s">
        <v>236</v>
      </c>
      <c r="F75" s="56">
        <v>52</v>
      </c>
      <c r="G75" s="282"/>
      <c r="H75" s="282"/>
      <c r="I75" s="282"/>
      <c r="J75" s="63"/>
      <c r="K75" s="63"/>
    </row>
    <row r="76" customHeight="1" spans="1:11">
      <c r="A76" s="147"/>
      <c r="B76" s="147"/>
      <c r="C76" s="280" t="s">
        <v>600</v>
      </c>
      <c r="D76" s="281"/>
      <c r="E76" s="56" t="s">
        <v>236</v>
      </c>
      <c r="F76" s="56">
        <v>48</v>
      </c>
      <c r="G76" s="282"/>
      <c r="H76" s="282"/>
      <c r="I76" s="282"/>
      <c r="J76" s="63"/>
      <c r="K76" s="63"/>
    </row>
    <row r="77" customHeight="1" spans="1:11">
      <c r="A77" s="147"/>
      <c r="B77" s="147"/>
      <c r="C77" s="280" t="s">
        <v>601</v>
      </c>
      <c r="D77" s="281"/>
      <c r="E77" s="56" t="s">
        <v>236</v>
      </c>
      <c r="F77" s="56">
        <v>8</v>
      </c>
      <c r="G77" s="282"/>
      <c r="H77" s="282"/>
      <c r="I77" s="282"/>
      <c r="J77" s="63"/>
      <c r="K77" s="63"/>
    </row>
    <row r="78" customHeight="1" spans="1:11">
      <c r="A78" s="147"/>
      <c r="B78" s="147"/>
      <c r="C78" s="280" t="s">
        <v>602</v>
      </c>
      <c r="D78" s="281"/>
      <c r="E78" s="56" t="s">
        <v>532</v>
      </c>
      <c r="F78" s="56">
        <v>1107</v>
      </c>
      <c r="G78" s="282"/>
      <c r="H78" s="282"/>
      <c r="I78" s="282"/>
      <c r="J78" s="63"/>
      <c r="K78" s="63"/>
    </row>
    <row r="79" customHeight="1" spans="1:11">
      <c r="A79" s="147"/>
      <c r="B79" s="147"/>
      <c r="C79" s="280" t="s">
        <v>603</v>
      </c>
      <c r="D79" s="281"/>
      <c r="E79" s="56" t="s">
        <v>532</v>
      </c>
      <c r="F79" s="56">
        <v>1580</v>
      </c>
      <c r="G79" s="282"/>
      <c r="H79" s="282"/>
      <c r="I79" s="282"/>
      <c r="J79" s="63"/>
      <c r="K79" s="63"/>
    </row>
    <row r="80" customHeight="1" spans="1:11">
      <c r="A80" s="147"/>
      <c r="B80" s="147"/>
      <c r="C80" s="280" t="s">
        <v>604</v>
      </c>
      <c r="D80" s="281"/>
      <c r="E80" s="56" t="s">
        <v>532</v>
      </c>
      <c r="F80" s="56">
        <v>366</v>
      </c>
      <c r="G80" s="282"/>
      <c r="H80" s="282"/>
      <c r="I80" s="282"/>
      <c r="J80" s="63"/>
      <c r="K80" s="63"/>
    </row>
    <row r="81" customHeight="1" spans="1:11">
      <c r="A81" s="147"/>
      <c r="B81" s="147"/>
      <c r="C81" s="280" t="s">
        <v>605</v>
      </c>
      <c r="D81" s="281"/>
      <c r="E81" s="56" t="s">
        <v>532</v>
      </c>
      <c r="F81" s="56">
        <v>38</v>
      </c>
      <c r="G81" s="282"/>
      <c r="H81" s="282"/>
      <c r="I81" s="282"/>
      <c r="J81" s="63"/>
      <c r="K81" s="63"/>
    </row>
    <row r="82" customHeight="1" spans="1:11">
      <c r="A82" s="147"/>
      <c r="B82" s="147"/>
      <c r="C82" s="280" t="s">
        <v>606</v>
      </c>
      <c r="D82" s="281"/>
      <c r="E82" s="56" t="s">
        <v>532</v>
      </c>
      <c r="F82" s="56">
        <v>22</v>
      </c>
      <c r="G82" s="282"/>
      <c r="H82" s="282"/>
      <c r="I82" s="282"/>
      <c r="J82" s="63"/>
      <c r="K82" s="63"/>
    </row>
    <row r="83" customHeight="1" spans="1:11">
      <c r="A83" s="147"/>
      <c r="B83" s="147"/>
      <c r="C83" s="280" t="s">
        <v>607</v>
      </c>
      <c r="D83" s="281"/>
      <c r="E83" s="56" t="s">
        <v>532</v>
      </c>
      <c r="F83" s="56">
        <v>1710</v>
      </c>
      <c r="G83" s="282"/>
      <c r="H83" s="282"/>
      <c r="I83" s="282"/>
      <c r="J83" s="63"/>
      <c r="K83" s="63"/>
    </row>
    <row r="84" customHeight="1" spans="1:11">
      <c r="A84" s="147"/>
      <c r="B84" s="147"/>
      <c r="C84" s="280" t="s">
        <v>608</v>
      </c>
      <c r="D84" s="281"/>
      <c r="E84" s="56" t="s">
        <v>532</v>
      </c>
      <c r="F84" s="56">
        <v>1233</v>
      </c>
      <c r="G84" s="282"/>
      <c r="H84" s="282"/>
      <c r="I84" s="282"/>
      <c r="J84" s="63"/>
      <c r="K84" s="63"/>
    </row>
    <row r="85" customHeight="1" spans="1:11">
      <c r="A85" s="147"/>
      <c r="B85" s="147"/>
      <c r="C85" s="280" t="s">
        <v>609</v>
      </c>
      <c r="D85" s="281"/>
      <c r="E85" s="56" t="s">
        <v>532</v>
      </c>
      <c r="F85" s="56">
        <v>903</v>
      </c>
      <c r="G85" s="282"/>
      <c r="H85" s="282"/>
      <c r="I85" s="282"/>
      <c r="J85" s="63"/>
      <c r="K85" s="63"/>
    </row>
    <row r="86" customHeight="1" spans="1:11">
      <c r="A86" s="147"/>
      <c r="B86" s="147"/>
      <c r="C86" s="280" t="s">
        <v>610</v>
      </c>
      <c r="D86" s="281"/>
      <c r="E86" s="56" t="s">
        <v>532</v>
      </c>
      <c r="F86" s="56">
        <v>1134</v>
      </c>
      <c r="G86" s="282"/>
      <c r="H86" s="282"/>
      <c r="I86" s="282"/>
      <c r="J86" s="63"/>
      <c r="K86" s="63"/>
    </row>
    <row r="87" customHeight="1" spans="1:11">
      <c r="A87" s="147"/>
      <c r="B87" s="147"/>
      <c r="C87" s="280" t="s">
        <v>593</v>
      </c>
      <c r="D87" s="281"/>
      <c r="E87" s="56" t="s">
        <v>532</v>
      </c>
      <c r="F87" s="56">
        <v>1143.8</v>
      </c>
      <c r="G87" s="282"/>
      <c r="H87" s="282"/>
      <c r="I87" s="282"/>
      <c r="J87" s="63"/>
      <c r="K87" s="63"/>
    </row>
    <row r="88" customHeight="1" spans="1:11">
      <c r="A88" s="147"/>
      <c r="B88" s="147"/>
      <c r="C88" s="280" t="s">
        <v>611</v>
      </c>
      <c r="D88" s="281"/>
      <c r="E88" s="56" t="s">
        <v>236</v>
      </c>
      <c r="F88" s="56">
        <v>58</v>
      </c>
      <c r="G88" s="282"/>
      <c r="H88" s="282"/>
      <c r="I88" s="282"/>
      <c r="J88" s="63"/>
      <c r="K88" s="63"/>
    </row>
    <row r="89" customHeight="1" spans="1:11">
      <c r="A89" s="147"/>
      <c r="B89" s="147"/>
      <c r="C89" s="280" t="s">
        <v>612</v>
      </c>
      <c r="D89" s="281"/>
      <c r="E89" s="56" t="s">
        <v>236</v>
      </c>
      <c r="F89" s="56">
        <v>14</v>
      </c>
      <c r="G89" s="289"/>
      <c r="H89" s="289"/>
      <c r="I89" s="289"/>
      <c r="J89" s="302"/>
      <c r="K89" s="302"/>
    </row>
    <row r="90" customHeight="1" spans="1:11">
      <c r="A90" s="147"/>
      <c r="B90" s="147"/>
      <c r="C90" s="280" t="s">
        <v>613</v>
      </c>
      <c r="D90" s="281"/>
      <c r="E90" s="56" t="s">
        <v>236</v>
      </c>
      <c r="F90" s="56">
        <v>6</v>
      </c>
      <c r="G90" s="289"/>
      <c r="H90" s="289"/>
      <c r="I90" s="289"/>
      <c r="J90" s="302"/>
      <c r="K90" s="302"/>
    </row>
    <row r="91" customHeight="1" spans="1:11">
      <c r="A91" s="147"/>
      <c r="B91" s="151"/>
      <c r="C91" s="280" t="s">
        <v>614</v>
      </c>
      <c r="D91" s="281"/>
      <c r="E91" s="56" t="s">
        <v>236</v>
      </c>
      <c r="F91" s="56">
        <v>24</v>
      </c>
      <c r="G91" s="289"/>
      <c r="H91" s="289"/>
      <c r="I91" s="289"/>
      <c r="J91" s="302"/>
      <c r="K91" s="302"/>
    </row>
    <row r="92" customHeight="1" spans="1:11">
      <c r="A92" s="56"/>
      <c r="B92" s="283" t="s">
        <v>615</v>
      </c>
      <c r="C92" s="284"/>
      <c r="D92" s="285"/>
      <c r="E92" s="56"/>
      <c r="F92" s="286"/>
      <c r="G92" s="282"/>
      <c r="H92" s="282"/>
      <c r="I92" s="282"/>
      <c r="J92" s="63"/>
      <c r="K92" s="63"/>
    </row>
    <row r="93" customHeight="1" spans="1:11">
      <c r="A93" s="53" t="s">
        <v>616</v>
      </c>
      <c r="B93" s="290" t="s">
        <v>617</v>
      </c>
      <c r="C93" s="291"/>
      <c r="D93" s="292"/>
      <c r="E93" s="53"/>
      <c r="F93" s="293"/>
      <c r="G93" s="294"/>
      <c r="H93" s="294"/>
      <c r="I93" s="294"/>
      <c r="J93" s="303"/>
      <c r="K93" s="303"/>
    </row>
    <row r="94" customHeight="1" spans="1:11">
      <c r="A94" s="295"/>
      <c r="B94" s="295" t="s">
        <v>617</v>
      </c>
      <c r="C94" s="296" t="s">
        <v>618</v>
      </c>
      <c r="D94" s="297"/>
      <c r="E94" s="53" t="s">
        <v>359</v>
      </c>
      <c r="F94" s="298">
        <v>2</v>
      </c>
      <c r="G94" s="294"/>
      <c r="H94" s="294"/>
      <c r="I94" s="294"/>
      <c r="J94" s="303"/>
      <c r="K94" s="303"/>
    </row>
    <row r="95" customHeight="1" spans="1:11">
      <c r="A95" s="299"/>
      <c r="B95" s="299"/>
      <c r="C95" s="296" t="s">
        <v>619</v>
      </c>
      <c r="D95" s="297"/>
      <c r="E95" s="53" t="s">
        <v>359</v>
      </c>
      <c r="F95" s="298">
        <v>42</v>
      </c>
      <c r="G95" s="294"/>
      <c r="H95" s="294"/>
      <c r="I95" s="294"/>
      <c r="J95" s="303"/>
      <c r="K95" s="303"/>
    </row>
    <row r="96" customHeight="1" spans="1:11">
      <c r="A96" s="299"/>
      <c r="B96" s="299"/>
      <c r="C96" s="296" t="s">
        <v>620</v>
      </c>
      <c r="D96" s="297"/>
      <c r="E96" s="53" t="s">
        <v>359</v>
      </c>
      <c r="F96" s="298">
        <v>12</v>
      </c>
      <c r="G96" s="294"/>
      <c r="H96" s="294"/>
      <c r="I96" s="294"/>
      <c r="J96" s="303"/>
      <c r="K96" s="303"/>
    </row>
    <row r="97" customHeight="1" spans="1:11">
      <c r="A97" s="299"/>
      <c r="B97" s="299"/>
      <c r="C97" s="296" t="s">
        <v>621</v>
      </c>
      <c r="D97" s="297"/>
      <c r="E97" s="53" t="s">
        <v>359</v>
      </c>
      <c r="F97" s="298">
        <v>19</v>
      </c>
      <c r="G97" s="294"/>
      <c r="H97" s="294"/>
      <c r="I97" s="294"/>
      <c r="J97" s="303"/>
      <c r="K97" s="303"/>
    </row>
    <row r="98" customHeight="1" spans="1:11">
      <c r="A98" s="299"/>
      <c r="B98" s="299"/>
      <c r="C98" s="296" t="s">
        <v>622</v>
      </c>
      <c r="D98" s="297"/>
      <c r="E98" s="53" t="s">
        <v>359</v>
      </c>
      <c r="F98" s="298">
        <v>10</v>
      </c>
      <c r="G98" s="294"/>
      <c r="H98" s="294"/>
      <c r="I98" s="294"/>
      <c r="J98" s="303"/>
      <c r="K98" s="303"/>
    </row>
    <row r="99" customHeight="1" spans="1:11">
      <c r="A99" s="299"/>
      <c r="B99" s="299"/>
      <c r="C99" s="296" t="s">
        <v>623</v>
      </c>
      <c r="D99" s="297"/>
      <c r="E99" s="53" t="s">
        <v>359</v>
      </c>
      <c r="F99" s="298">
        <v>2</v>
      </c>
      <c r="G99" s="294"/>
      <c r="H99" s="294"/>
      <c r="I99" s="294"/>
      <c r="J99" s="303"/>
      <c r="K99" s="303"/>
    </row>
    <row r="100" customHeight="1" spans="1:11">
      <c r="A100" s="299"/>
      <c r="B100" s="299"/>
      <c r="C100" s="296" t="s">
        <v>624</v>
      </c>
      <c r="D100" s="297"/>
      <c r="E100" s="53" t="s">
        <v>359</v>
      </c>
      <c r="F100" s="298">
        <v>23</v>
      </c>
      <c r="G100" s="294"/>
      <c r="H100" s="294"/>
      <c r="I100" s="294"/>
      <c r="J100" s="303"/>
      <c r="K100" s="303"/>
    </row>
    <row r="101" customHeight="1" spans="1:11">
      <c r="A101" s="299"/>
      <c r="B101" s="299"/>
      <c r="C101" s="296" t="s">
        <v>625</v>
      </c>
      <c r="D101" s="297"/>
      <c r="E101" s="53" t="s">
        <v>359</v>
      </c>
      <c r="F101" s="298">
        <v>6</v>
      </c>
      <c r="G101" s="294"/>
      <c r="H101" s="294"/>
      <c r="I101" s="294"/>
      <c r="J101" s="303"/>
      <c r="K101" s="303"/>
    </row>
    <row r="102" customHeight="1" spans="1:11">
      <c r="A102" s="299"/>
      <c r="B102" s="299"/>
      <c r="C102" s="296" t="s">
        <v>626</v>
      </c>
      <c r="D102" s="297"/>
      <c r="E102" s="53" t="s">
        <v>359</v>
      </c>
      <c r="F102" s="298">
        <v>1</v>
      </c>
      <c r="G102" s="294"/>
      <c r="H102" s="294"/>
      <c r="I102" s="294"/>
      <c r="J102" s="303"/>
      <c r="K102" s="303"/>
    </row>
    <row r="103" customHeight="1" spans="1:11">
      <c r="A103" s="299"/>
      <c r="B103" s="299"/>
      <c r="C103" s="296" t="s">
        <v>627</v>
      </c>
      <c r="D103" s="297"/>
      <c r="E103" s="53" t="s">
        <v>359</v>
      </c>
      <c r="F103" s="298">
        <v>17</v>
      </c>
      <c r="G103" s="294"/>
      <c r="H103" s="294"/>
      <c r="I103" s="294"/>
      <c r="J103" s="303"/>
      <c r="K103" s="303"/>
    </row>
    <row r="104" customHeight="1" spans="1:11">
      <c r="A104" s="299"/>
      <c r="B104" s="299"/>
      <c r="C104" s="296" t="s">
        <v>628</v>
      </c>
      <c r="D104" s="297"/>
      <c r="E104" s="53" t="s">
        <v>359</v>
      </c>
      <c r="F104" s="298">
        <v>6</v>
      </c>
      <c r="G104" s="294"/>
      <c r="H104" s="294"/>
      <c r="I104" s="294"/>
      <c r="J104" s="303"/>
      <c r="K104" s="303"/>
    </row>
    <row r="105" customHeight="1" spans="1:11">
      <c r="A105" s="299"/>
      <c r="B105" s="299"/>
      <c r="C105" s="296" t="s">
        <v>629</v>
      </c>
      <c r="D105" s="297"/>
      <c r="E105" s="53" t="s">
        <v>532</v>
      </c>
      <c r="F105" s="298">
        <v>272</v>
      </c>
      <c r="G105" s="294"/>
      <c r="H105" s="294"/>
      <c r="I105" s="294"/>
      <c r="J105" s="303"/>
      <c r="K105" s="303"/>
    </row>
    <row r="106" customHeight="1" spans="1:11">
      <c r="A106" s="299"/>
      <c r="B106" s="299"/>
      <c r="C106" s="296" t="s">
        <v>630</v>
      </c>
      <c r="D106" s="297"/>
      <c r="E106" s="23" t="s">
        <v>364</v>
      </c>
      <c r="F106" s="298">
        <v>57</v>
      </c>
      <c r="G106" s="294"/>
      <c r="H106" s="294"/>
      <c r="I106" s="294"/>
      <c r="J106" s="303"/>
      <c r="K106" s="303"/>
    </row>
    <row r="107" customHeight="1" spans="1:11">
      <c r="A107" s="299"/>
      <c r="B107" s="299"/>
      <c r="C107" s="296" t="s">
        <v>631</v>
      </c>
      <c r="D107" s="297"/>
      <c r="E107" s="23" t="s">
        <v>364</v>
      </c>
      <c r="F107" s="298">
        <v>278</v>
      </c>
      <c r="G107" s="294"/>
      <c r="H107" s="294"/>
      <c r="I107" s="294"/>
      <c r="J107" s="303"/>
      <c r="K107" s="303"/>
    </row>
    <row r="108" customHeight="1" spans="1:11">
      <c r="A108" s="299"/>
      <c r="B108" s="299"/>
      <c r="C108" s="296" t="s">
        <v>632</v>
      </c>
      <c r="D108" s="297"/>
      <c r="E108" s="23" t="s">
        <v>364</v>
      </c>
      <c r="F108" s="298">
        <v>72</v>
      </c>
      <c r="G108" s="294"/>
      <c r="H108" s="294"/>
      <c r="I108" s="294"/>
      <c r="J108" s="303"/>
      <c r="K108" s="303"/>
    </row>
    <row r="109" customHeight="1" spans="1:11">
      <c r="A109" s="299"/>
      <c r="B109" s="299"/>
      <c r="C109" s="296" t="s">
        <v>633</v>
      </c>
      <c r="D109" s="297"/>
      <c r="E109" s="23" t="s">
        <v>364</v>
      </c>
      <c r="F109" s="298">
        <v>260</v>
      </c>
      <c r="G109" s="294"/>
      <c r="H109" s="294"/>
      <c r="I109" s="294"/>
      <c r="J109" s="303"/>
      <c r="K109" s="303"/>
    </row>
    <row r="110" customHeight="1" spans="1:11">
      <c r="A110" s="299"/>
      <c r="B110" s="299"/>
      <c r="C110" s="296" t="s">
        <v>634</v>
      </c>
      <c r="D110" s="297"/>
      <c r="E110" s="23" t="s">
        <v>364</v>
      </c>
      <c r="F110" s="298">
        <v>101</v>
      </c>
      <c r="G110" s="294"/>
      <c r="H110" s="294"/>
      <c r="I110" s="294"/>
      <c r="J110" s="303"/>
      <c r="K110" s="303"/>
    </row>
    <row r="111" customHeight="1" spans="1:11">
      <c r="A111" s="299"/>
      <c r="B111" s="299"/>
      <c r="C111" s="296" t="s">
        <v>635</v>
      </c>
      <c r="D111" s="297"/>
      <c r="E111" s="23" t="s">
        <v>364</v>
      </c>
      <c r="F111" s="298">
        <v>117</v>
      </c>
      <c r="G111" s="294"/>
      <c r="H111" s="294"/>
      <c r="I111" s="294"/>
      <c r="J111" s="303"/>
      <c r="K111" s="303"/>
    </row>
    <row r="112" customHeight="1" spans="1:11">
      <c r="A112" s="299"/>
      <c r="B112" s="299"/>
      <c r="C112" s="296" t="s">
        <v>636</v>
      </c>
      <c r="D112" s="297"/>
      <c r="E112" s="23" t="s">
        <v>364</v>
      </c>
      <c r="F112" s="298">
        <v>1115</v>
      </c>
      <c r="G112" s="294"/>
      <c r="H112" s="294"/>
      <c r="I112" s="294"/>
      <c r="J112" s="303"/>
      <c r="K112" s="303"/>
    </row>
    <row r="113" customHeight="1" spans="1:11">
      <c r="A113" s="299"/>
      <c r="B113" s="299"/>
      <c r="C113" s="296" t="s">
        <v>637</v>
      </c>
      <c r="D113" s="297"/>
      <c r="E113" s="23" t="s">
        <v>364</v>
      </c>
      <c r="F113" s="298">
        <v>187</v>
      </c>
      <c r="G113" s="294"/>
      <c r="H113" s="294"/>
      <c r="I113" s="294"/>
      <c r="J113" s="303"/>
      <c r="K113" s="303"/>
    </row>
    <row r="114" customHeight="1" spans="1:11">
      <c r="A114" s="299"/>
      <c r="B114" s="299"/>
      <c r="C114" s="296" t="s">
        <v>638</v>
      </c>
      <c r="D114" s="297"/>
      <c r="E114" s="23" t="s">
        <v>364</v>
      </c>
      <c r="F114" s="298">
        <v>221</v>
      </c>
      <c r="G114" s="294"/>
      <c r="H114" s="294"/>
      <c r="I114" s="294"/>
      <c r="J114" s="303"/>
      <c r="K114" s="303"/>
    </row>
    <row r="115" customHeight="1" spans="1:11">
      <c r="A115" s="299"/>
      <c r="B115" s="299"/>
      <c r="C115" s="296" t="s">
        <v>639</v>
      </c>
      <c r="D115" s="297"/>
      <c r="E115" s="23" t="s">
        <v>364</v>
      </c>
      <c r="F115" s="298">
        <v>85</v>
      </c>
      <c r="G115" s="294"/>
      <c r="H115" s="294"/>
      <c r="I115" s="294"/>
      <c r="J115" s="303"/>
      <c r="K115" s="303"/>
    </row>
    <row r="116" customHeight="1" spans="1:11">
      <c r="A116" s="299"/>
      <c r="B116" s="299"/>
      <c r="C116" s="296" t="s">
        <v>640</v>
      </c>
      <c r="D116" s="297"/>
      <c r="E116" s="23" t="s">
        <v>364</v>
      </c>
      <c r="F116" s="298">
        <v>54</v>
      </c>
      <c r="G116" s="294"/>
      <c r="H116" s="294"/>
      <c r="I116" s="294"/>
      <c r="J116" s="303"/>
      <c r="K116" s="303"/>
    </row>
    <row r="117" customHeight="1" spans="1:11">
      <c r="A117" s="299"/>
      <c r="B117" s="299"/>
      <c r="C117" s="296" t="s">
        <v>641</v>
      </c>
      <c r="D117" s="297"/>
      <c r="E117" s="23" t="s">
        <v>364</v>
      </c>
      <c r="F117" s="298">
        <v>189</v>
      </c>
      <c r="G117" s="294"/>
      <c r="H117" s="294"/>
      <c r="I117" s="294"/>
      <c r="J117" s="303"/>
      <c r="K117" s="303"/>
    </row>
    <row r="118" customHeight="1" spans="1:11">
      <c r="A118" s="299"/>
      <c r="B118" s="299"/>
      <c r="C118" s="296" t="s">
        <v>642</v>
      </c>
      <c r="D118" s="297"/>
      <c r="E118" s="23" t="s">
        <v>364</v>
      </c>
      <c r="F118" s="298">
        <v>310</v>
      </c>
      <c r="G118" s="294"/>
      <c r="H118" s="294"/>
      <c r="I118" s="294"/>
      <c r="J118" s="303"/>
      <c r="K118" s="303"/>
    </row>
    <row r="119" customHeight="1" spans="1:11">
      <c r="A119" s="299"/>
      <c r="B119" s="299"/>
      <c r="C119" s="296" t="s">
        <v>643</v>
      </c>
      <c r="D119" s="297"/>
      <c r="E119" s="23" t="s">
        <v>364</v>
      </c>
      <c r="F119" s="298">
        <v>800</v>
      </c>
      <c r="G119" s="294"/>
      <c r="H119" s="294"/>
      <c r="I119" s="294"/>
      <c r="J119" s="303"/>
      <c r="K119" s="303"/>
    </row>
    <row r="120" customHeight="1" spans="1:11">
      <c r="A120" s="299"/>
      <c r="B120" s="299"/>
      <c r="C120" s="296" t="s">
        <v>644</v>
      </c>
      <c r="D120" s="297"/>
      <c r="E120" s="23" t="s">
        <v>364</v>
      </c>
      <c r="F120" s="298">
        <v>190</v>
      </c>
      <c r="G120" s="294"/>
      <c r="H120" s="294"/>
      <c r="I120" s="294"/>
      <c r="J120" s="303"/>
      <c r="K120" s="303"/>
    </row>
    <row r="121" customHeight="1" spans="1:11">
      <c r="A121" s="300"/>
      <c r="B121" s="300"/>
      <c r="C121" s="296" t="s">
        <v>645</v>
      </c>
      <c r="D121" s="297"/>
      <c r="E121" s="23" t="s">
        <v>364</v>
      </c>
      <c r="F121" s="298">
        <v>148</v>
      </c>
      <c r="G121" s="294"/>
      <c r="H121" s="294"/>
      <c r="I121" s="294"/>
      <c r="J121" s="303"/>
      <c r="K121" s="303"/>
    </row>
    <row r="122" customHeight="1" spans="1:11">
      <c r="A122" s="53"/>
      <c r="B122" s="290" t="s">
        <v>646</v>
      </c>
      <c r="C122" s="291"/>
      <c r="D122" s="292"/>
      <c r="E122" s="53"/>
      <c r="F122" s="301"/>
      <c r="G122" s="294"/>
      <c r="H122" s="294"/>
      <c r="I122" s="294"/>
      <c r="J122" s="303"/>
      <c r="K122" s="303"/>
    </row>
    <row r="123" customHeight="1" spans="1:11">
      <c r="A123" s="53" t="s">
        <v>647</v>
      </c>
      <c r="B123" s="290" t="s">
        <v>648</v>
      </c>
      <c r="C123" s="291"/>
      <c r="D123" s="292"/>
      <c r="E123" s="53"/>
      <c r="F123" s="301"/>
      <c r="G123" s="294"/>
      <c r="H123" s="294"/>
      <c r="I123" s="294"/>
      <c r="J123" s="303"/>
      <c r="K123" s="303"/>
    </row>
    <row r="124" customHeight="1" spans="1:11">
      <c r="A124" s="295"/>
      <c r="B124" s="295" t="s">
        <v>648</v>
      </c>
      <c r="C124" s="296" t="s">
        <v>622</v>
      </c>
      <c r="D124" s="297"/>
      <c r="E124" s="53" t="s">
        <v>359</v>
      </c>
      <c r="F124" s="298">
        <v>18</v>
      </c>
      <c r="G124" s="294"/>
      <c r="H124" s="294"/>
      <c r="I124" s="294"/>
      <c r="J124" s="303"/>
      <c r="K124" s="303"/>
    </row>
    <row r="125" customHeight="1" spans="1:11">
      <c r="A125" s="299"/>
      <c r="B125" s="299"/>
      <c r="C125" s="296" t="s">
        <v>649</v>
      </c>
      <c r="D125" s="297"/>
      <c r="E125" s="53" t="s">
        <v>359</v>
      </c>
      <c r="F125" s="298">
        <v>7</v>
      </c>
      <c r="G125" s="294"/>
      <c r="H125" s="294"/>
      <c r="I125" s="294"/>
      <c r="J125" s="303"/>
      <c r="K125" s="303"/>
    </row>
    <row r="126" customHeight="1" spans="1:11">
      <c r="A126" s="299"/>
      <c r="B126" s="299"/>
      <c r="C126" s="296" t="s">
        <v>650</v>
      </c>
      <c r="D126" s="297"/>
      <c r="E126" s="23" t="s">
        <v>364</v>
      </c>
      <c r="F126" s="298">
        <v>75</v>
      </c>
      <c r="G126" s="294"/>
      <c r="H126" s="294"/>
      <c r="I126" s="294"/>
      <c r="J126" s="303"/>
      <c r="K126" s="303"/>
    </row>
    <row r="127" customHeight="1" spans="1:11">
      <c r="A127" s="299"/>
      <c r="B127" s="299"/>
      <c r="C127" s="296" t="s">
        <v>651</v>
      </c>
      <c r="D127" s="297"/>
      <c r="E127" s="23" t="s">
        <v>364</v>
      </c>
      <c r="F127" s="298">
        <v>6</v>
      </c>
      <c r="G127" s="294"/>
      <c r="H127" s="294"/>
      <c r="I127" s="294"/>
      <c r="J127" s="303"/>
      <c r="K127" s="303"/>
    </row>
    <row r="128" customHeight="1" spans="1:11">
      <c r="A128" s="299"/>
      <c r="B128" s="299"/>
      <c r="C128" s="296" t="s">
        <v>637</v>
      </c>
      <c r="D128" s="297"/>
      <c r="E128" s="23" t="s">
        <v>364</v>
      </c>
      <c r="F128" s="298">
        <v>101</v>
      </c>
      <c r="G128" s="294"/>
      <c r="H128" s="294"/>
      <c r="I128" s="294"/>
      <c r="J128" s="303"/>
      <c r="K128" s="303"/>
    </row>
    <row r="129" customHeight="1" spans="1:11">
      <c r="A129" s="299"/>
      <c r="B129" s="299"/>
      <c r="C129" s="296" t="s">
        <v>642</v>
      </c>
      <c r="D129" s="297"/>
      <c r="E129" s="23" t="s">
        <v>364</v>
      </c>
      <c r="F129" s="298">
        <v>121</v>
      </c>
      <c r="G129" s="294"/>
      <c r="H129" s="294"/>
      <c r="I129" s="294"/>
      <c r="J129" s="303"/>
      <c r="K129" s="303"/>
    </row>
    <row r="130" customHeight="1" spans="1:11">
      <c r="A130" s="299"/>
      <c r="B130" s="299"/>
      <c r="C130" s="296" t="s">
        <v>652</v>
      </c>
      <c r="D130" s="297"/>
      <c r="E130" s="23" t="s">
        <v>364</v>
      </c>
      <c r="F130" s="298">
        <v>72</v>
      </c>
      <c r="G130" s="294"/>
      <c r="H130" s="294"/>
      <c r="I130" s="294"/>
      <c r="J130" s="303"/>
      <c r="K130" s="303"/>
    </row>
    <row r="131" customHeight="1" spans="1:11">
      <c r="A131" s="299"/>
      <c r="B131" s="299"/>
      <c r="C131" s="296" t="s">
        <v>653</v>
      </c>
      <c r="D131" s="297"/>
      <c r="E131" s="23" t="s">
        <v>364</v>
      </c>
      <c r="F131" s="298">
        <v>1024</v>
      </c>
      <c r="G131" s="294"/>
      <c r="H131" s="294"/>
      <c r="I131" s="294"/>
      <c r="J131" s="303"/>
      <c r="K131" s="303"/>
    </row>
    <row r="132" customHeight="1" spans="1:11">
      <c r="A132" s="299"/>
      <c r="B132" s="299"/>
      <c r="C132" s="296" t="s">
        <v>643</v>
      </c>
      <c r="D132" s="297"/>
      <c r="E132" s="23" t="s">
        <v>364</v>
      </c>
      <c r="F132" s="298">
        <v>60</v>
      </c>
      <c r="G132" s="294"/>
      <c r="H132" s="294"/>
      <c r="I132" s="294"/>
      <c r="J132" s="303"/>
      <c r="K132" s="303"/>
    </row>
    <row r="133" customHeight="1" spans="1:11">
      <c r="A133" s="299"/>
      <c r="B133" s="299"/>
      <c r="C133" s="296" t="s">
        <v>644</v>
      </c>
      <c r="D133" s="297"/>
      <c r="E133" s="23" t="s">
        <v>364</v>
      </c>
      <c r="F133" s="298">
        <v>662</v>
      </c>
      <c r="G133" s="294"/>
      <c r="H133" s="294"/>
      <c r="I133" s="294"/>
      <c r="J133" s="303"/>
      <c r="K133" s="303"/>
    </row>
    <row r="134" customHeight="1" spans="1:11">
      <c r="A134" s="300"/>
      <c r="B134" s="300"/>
      <c r="C134" s="296" t="s">
        <v>645</v>
      </c>
      <c r="D134" s="297"/>
      <c r="E134" s="23" t="s">
        <v>364</v>
      </c>
      <c r="F134" s="298">
        <v>150</v>
      </c>
      <c r="G134" s="294"/>
      <c r="H134" s="294"/>
      <c r="I134" s="294"/>
      <c r="J134" s="303"/>
      <c r="K134" s="303"/>
    </row>
    <row r="135" customHeight="1" spans="1:11">
      <c r="A135" s="53"/>
      <c r="B135" s="290" t="s">
        <v>654</v>
      </c>
      <c r="C135" s="291"/>
      <c r="D135" s="292"/>
      <c r="E135" s="53"/>
      <c r="F135" s="301"/>
      <c r="G135" s="294"/>
      <c r="H135" s="294"/>
      <c r="I135" s="294"/>
      <c r="J135" s="303"/>
      <c r="K135" s="303"/>
    </row>
    <row r="136" customHeight="1" spans="1:11">
      <c r="A136" s="304" t="s">
        <v>25</v>
      </c>
      <c r="B136" s="304"/>
      <c r="C136" s="305"/>
      <c r="D136" s="305"/>
      <c r="E136" s="305"/>
      <c r="F136" s="306"/>
      <c r="G136" s="307"/>
      <c r="H136" s="307"/>
      <c r="I136" s="307"/>
      <c r="J136" s="308"/>
      <c r="K136" s="308"/>
    </row>
  </sheetData>
  <sheetProtection formatCells="0" formatColumns="0" formatRows="0" insertRows="0" insertColumns="0" insertHyperlinks="0" deleteColumns="0" deleteRows="0" sort="0" autoFilter="0" pivotTables="0"/>
  <mergeCells count="201">
    <mergeCell ref="A1:K1"/>
    <mergeCell ref="C6:D6"/>
    <mergeCell ref="I6:K6"/>
    <mergeCell ref="C7:D7"/>
    <mergeCell ref="I7:K7"/>
    <mergeCell ref="C8:D8"/>
    <mergeCell ref="I8:K8"/>
    <mergeCell ref="C9:D9"/>
    <mergeCell ref="I9:K9"/>
    <mergeCell ref="C10:D10"/>
    <mergeCell ref="I10:K10"/>
    <mergeCell ref="C11:D11"/>
    <mergeCell ref="I11:K11"/>
    <mergeCell ref="C12:D12"/>
    <mergeCell ref="I12:K12"/>
    <mergeCell ref="C13:D13"/>
    <mergeCell ref="I13:K13"/>
    <mergeCell ref="C14:D14"/>
    <mergeCell ref="I14:K14"/>
    <mergeCell ref="C15:D15"/>
    <mergeCell ref="I15:K15"/>
    <mergeCell ref="C16:D16"/>
    <mergeCell ref="I16:K16"/>
    <mergeCell ref="C17:D17"/>
    <mergeCell ref="I17:K17"/>
    <mergeCell ref="C18:D18"/>
    <mergeCell ref="I18:K18"/>
    <mergeCell ref="C19:D19"/>
    <mergeCell ref="I19:K19"/>
    <mergeCell ref="C20:D20"/>
    <mergeCell ref="I20:K20"/>
    <mergeCell ref="C21:D21"/>
    <mergeCell ref="I21:K21"/>
    <mergeCell ref="C22:D22"/>
    <mergeCell ref="I22:K22"/>
    <mergeCell ref="C23:D23"/>
    <mergeCell ref="I23:K23"/>
    <mergeCell ref="C24:D24"/>
    <mergeCell ref="I24:K24"/>
    <mergeCell ref="C25:D25"/>
    <mergeCell ref="I25:K25"/>
    <mergeCell ref="C26:D26"/>
    <mergeCell ref="I26:K26"/>
    <mergeCell ref="C27:D27"/>
    <mergeCell ref="I27:K27"/>
    <mergeCell ref="C28:D28"/>
    <mergeCell ref="I28:K28"/>
    <mergeCell ref="C29:D29"/>
    <mergeCell ref="I29:K29"/>
    <mergeCell ref="C30:D30"/>
    <mergeCell ref="I30:K30"/>
    <mergeCell ref="C31:D31"/>
    <mergeCell ref="I31:K31"/>
    <mergeCell ref="A32:D32"/>
    <mergeCell ref="I32:K32"/>
    <mergeCell ref="C33:D33"/>
    <mergeCell ref="I33:K33"/>
    <mergeCell ref="C34:D34"/>
    <mergeCell ref="I34:K34"/>
    <mergeCell ref="C35:D35"/>
    <mergeCell ref="I35:K35"/>
    <mergeCell ref="C36:D36"/>
    <mergeCell ref="I36:K36"/>
    <mergeCell ref="C37:D37"/>
    <mergeCell ref="I37:K37"/>
    <mergeCell ref="C38:D38"/>
    <mergeCell ref="I38:K38"/>
    <mergeCell ref="C39:D39"/>
    <mergeCell ref="I39:K39"/>
    <mergeCell ref="C40:D40"/>
    <mergeCell ref="I40:K40"/>
    <mergeCell ref="C41:D41"/>
    <mergeCell ref="I41:K41"/>
    <mergeCell ref="C42:D42"/>
    <mergeCell ref="I42:K42"/>
    <mergeCell ref="C43:D43"/>
    <mergeCell ref="I43:K43"/>
    <mergeCell ref="C44:D44"/>
    <mergeCell ref="I44:K44"/>
    <mergeCell ref="C45:D45"/>
    <mergeCell ref="I45:K45"/>
    <mergeCell ref="C46:D46"/>
    <mergeCell ref="I46:K46"/>
    <mergeCell ref="C47:D47"/>
    <mergeCell ref="I47:K47"/>
    <mergeCell ref="C48:D48"/>
    <mergeCell ref="I48:K48"/>
    <mergeCell ref="C49:D49"/>
    <mergeCell ref="I49:K49"/>
    <mergeCell ref="C50:D50"/>
    <mergeCell ref="I50:K50"/>
    <mergeCell ref="C51:D51"/>
    <mergeCell ref="I51:K51"/>
    <mergeCell ref="C52:D52"/>
    <mergeCell ref="I52:K52"/>
    <mergeCell ref="C53:D53"/>
    <mergeCell ref="I53:K53"/>
    <mergeCell ref="C54:D54"/>
    <mergeCell ref="I54:K54"/>
    <mergeCell ref="C55:D55"/>
    <mergeCell ref="I55:K55"/>
    <mergeCell ref="C56:D56"/>
    <mergeCell ref="I56:K56"/>
    <mergeCell ref="C57:D57"/>
    <mergeCell ref="I57:K57"/>
    <mergeCell ref="C58:D58"/>
    <mergeCell ref="I58:K58"/>
    <mergeCell ref="C59:D59"/>
    <mergeCell ref="I59:K59"/>
    <mergeCell ref="A60:D60"/>
    <mergeCell ref="I60:K60"/>
    <mergeCell ref="C61:D61"/>
    <mergeCell ref="C62:D62"/>
    <mergeCell ref="C63:D63"/>
    <mergeCell ref="C64:D64"/>
    <mergeCell ref="C65:D65"/>
    <mergeCell ref="C66:D66"/>
    <mergeCell ref="C67:D67"/>
    <mergeCell ref="C68:D68"/>
    <mergeCell ref="B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B92:D92"/>
    <mergeCell ref="B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B122:D122"/>
    <mergeCell ref="B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32:D132"/>
    <mergeCell ref="I132:K132"/>
    <mergeCell ref="C133:D133"/>
    <mergeCell ref="C134:D134"/>
    <mergeCell ref="B135:D135"/>
    <mergeCell ref="I166:K166"/>
    <mergeCell ref="I190:K190"/>
    <mergeCell ref="A8:A31"/>
    <mergeCell ref="A34:A59"/>
    <mergeCell ref="A62:A68"/>
    <mergeCell ref="A71:A91"/>
    <mergeCell ref="A94:A121"/>
    <mergeCell ref="A124:A134"/>
    <mergeCell ref="B8:B31"/>
    <mergeCell ref="B34:B59"/>
    <mergeCell ref="B62:B68"/>
    <mergeCell ref="B71:B91"/>
    <mergeCell ref="B94:B121"/>
    <mergeCell ref="B124:B134"/>
  </mergeCells>
  <pageMargins left="0.7" right="0.7" top="0.75" bottom="0.75" header="0.3" footer="0.3"/>
  <pageSetup paperSize="8" scale="69" orientation="portrait"/>
  <headerFooter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0"/>
  <sheetViews>
    <sheetView topLeftCell="D1" workbookViewId="0">
      <selection activeCell="A1" sqref="A1:K1"/>
    </sheetView>
  </sheetViews>
  <sheetFormatPr defaultColWidth="9" defaultRowHeight="20" customHeight="1"/>
  <cols>
    <col min="1" max="1" width="9" style="165"/>
    <col min="2" max="2" width="15" style="165" customWidth="1"/>
    <col min="3" max="3" width="14" style="165" customWidth="1"/>
    <col min="4" max="4" width="22.1238938053097" style="165" customWidth="1"/>
    <col min="5" max="5" width="18.8761061946903" style="165" customWidth="1"/>
    <col min="6" max="6" width="19.2477876106195" style="166" customWidth="1"/>
    <col min="7" max="8" width="14.8761061946903" style="165" customWidth="1"/>
    <col min="9" max="11" width="25.4955752212389" style="165" customWidth="1"/>
    <col min="12" max="16384" width="9" style="165"/>
  </cols>
  <sheetData>
    <row r="1" customHeight="1" spans="1:11">
      <c r="A1" s="167" t="s">
        <v>274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customHeight="1" spans="1:11">
      <c r="A2" s="168" t="s">
        <v>275</v>
      </c>
      <c r="B2" s="169" t="s">
        <v>41</v>
      </c>
      <c r="C2" s="170"/>
      <c r="D2" s="171" t="s">
        <v>276</v>
      </c>
      <c r="E2" s="172" t="s">
        <v>655</v>
      </c>
      <c r="F2" s="170" t="s">
        <v>277</v>
      </c>
      <c r="G2" s="173" t="s">
        <v>21</v>
      </c>
      <c r="H2" s="173"/>
      <c r="I2" s="173"/>
      <c r="J2" s="204"/>
      <c r="K2" s="204"/>
    </row>
    <row r="3" customHeight="1" spans="1:12">
      <c r="A3" s="168" t="s">
        <v>278</v>
      </c>
      <c r="B3" s="174">
        <v>0.4</v>
      </c>
      <c r="C3" s="175"/>
      <c r="D3" s="176" t="s">
        <v>279</v>
      </c>
      <c r="E3" s="171"/>
      <c r="F3" s="170" t="s">
        <v>280</v>
      </c>
      <c r="G3" s="177" t="s">
        <v>281</v>
      </c>
      <c r="H3" s="171" t="s">
        <v>282</v>
      </c>
      <c r="I3" s="157">
        <v>8</v>
      </c>
      <c r="J3" s="171"/>
      <c r="K3" s="157"/>
      <c r="L3" s="205"/>
    </row>
    <row r="4" customHeight="1" spans="1:12">
      <c r="A4" s="171" t="s">
        <v>283</v>
      </c>
      <c r="B4" s="178" t="s">
        <v>656</v>
      </c>
      <c r="C4" s="175"/>
      <c r="D4" s="168" t="s">
        <v>285</v>
      </c>
      <c r="E4" s="170">
        <v>2017</v>
      </c>
      <c r="F4" s="170" t="s">
        <v>286</v>
      </c>
      <c r="G4" s="171"/>
      <c r="H4" s="171" t="s">
        <v>287</v>
      </c>
      <c r="I4" s="170"/>
      <c r="J4" s="171" t="s">
        <v>288</v>
      </c>
      <c r="K4" s="204"/>
      <c r="L4" s="205"/>
    </row>
    <row r="5" customHeight="1" spans="1:12">
      <c r="A5" s="171" t="s">
        <v>657</v>
      </c>
      <c r="B5" s="175"/>
      <c r="C5" s="175"/>
      <c r="D5" s="171" t="s">
        <v>290</v>
      </c>
      <c r="E5" s="179">
        <v>20</v>
      </c>
      <c r="F5" s="170" t="s">
        <v>291</v>
      </c>
      <c r="G5" s="175"/>
      <c r="H5" s="171" t="s">
        <v>292</v>
      </c>
      <c r="I5" s="179">
        <v>3</v>
      </c>
      <c r="J5" s="168" t="s">
        <v>293</v>
      </c>
      <c r="K5" s="204"/>
      <c r="L5" s="206"/>
    </row>
    <row r="6" customHeight="1" spans="1:11">
      <c r="A6" s="180" t="s">
        <v>0</v>
      </c>
      <c r="B6" s="180"/>
      <c r="C6" s="181" t="s">
        <v>294</v>
      </c>
      <c r="D6" s="181"/>
      <c r="E6" s="181" t="s">
        <v>31</v>
      </c>
      <c r="F6" s="180" t="s">
        <v>295</v>
      </c>
      <c r="G6" s="15" t="s">
        <v>296</v>
      </c>
      <c r="H6" s="15" t="s">
        <v>297</v>
      </c>
      <c r="I6" s="207" t="s">
        <v>298</v>
      </c>
      <c r="J6" s="208"/>
      <c r="K6" s="209"/>
    </row>
    <row r="7" customHeight="1" spans="1:11">
      <c r="A7" s="182" t="s">
        <v>299</v>
      </c>
      <c r="B7" s="182"/>
      <c r="C7" s="183" t="s">
        <v>300</v>
      </c>
      <c r="D7" s="183"/>
      <c r="E7" s="184"/>
      <c r="F7" s="184"/>
      <c r="G7" s="185"/>
      <c r="H7" s="185"/>
      <c r="I7" s="194"/>
      <c r="J7" s="195"/>
      <c r="K7" s="192"/>
    </row>
    <row r="8" customHeight="1" spans="1:11">
      <c r="A8" s="186"/>
      <c r="B8" s="186" t="s">
        <v>301</v>
      </c>
      <c r="C8" s="187" t="s">
        <v>658</v>
      </c>
      <c r="D8" s="188"/>
      <c r="E8" s="189" t="s">
        <v>659</v>
      </c>
      <c r="F8" s="190"/>
      <c r="G8" s="185"/>
      <c r="H8" s="185"/>
      <c r="I8" s="194" t="s">
        <v>304</v>
      </c>
      <c r="J8" s="195"/>
      <c r="K8" s="192"/>
    </row>
    <row r="9" customHeight="1" spans="1:11">
      <c r="A9" s="191"/>
      <c r="B9" s="191"/>
      <c r="C9" s="187" t="s">
        <v>305</v>
      </c>
      <c r="D9" s="188"/>
      <c r="E9" s="189" t="s">
        <v>659</v>
      </c>
      <c r="F9" s="190"/>
      <c r="G9" s="185"/>
      <c r="H9" s="185"/>
      <c r="I9" s="194" t="s">
        <v>306</v>
      </c>
      <c r="J9" s="195"/>
      <c r="K9" s="192"/>
    </row>
    <row r="10" customHeight="1" spans="1:11">
      <c r="A10" s="191"/>
      <c r="B10" s="191"/>
      <c r="C10" s="192" t="s">
        <v>307</v>
      </c>
      <c r="D10" s="188"/>
      <c r="E10" s="189" t="s">
        <v>659</v>
      </c>
      <c r="F10" s="190"/>
      <c r="G10" s="193"/>
      <c r="H10" s="193"/>
      <c r="I10" s="194"/>
      <c r="J10" s="195"/>
      <c r="K10" s="192"/>
    </row>
    <row r="11" customHeight="1" spans="1:11">
      <c r="A11" s="191"/>
      <c r="B11" s="191"/>
      <c r="C11" s="192" t="s">
        <v>660</v>
      </c>
      <c r="D11" s="185"/>
      <c r="E11" s="189" t="s">
        <v>659</v>
      </c>
      <c r="F11" s="190"/>
      <c r="G11" s="185"/>
      <c r="H11" s="185"/>
      <c r="I11" s="194"/>
      <c r="J11" s="195"/>
      <c r="K11" s="192"/>
    </row>
    <row r="12" customHeight="1" spans="1:11">
      <c r="A12" s="191"/>
      <c r="B12" s="191"/>
      <c r="C12" s="192" t="s">
        <v>661</v>
      </c>
      <c r="D12" s="185"/>
      <c r="E12" s="189" t="s">
        <v>659</v>
      </c>
      <c r="F12" s="190"/>
      <c r="G12" s="185"/>
      <c r="H12" s="185"/>
      <c r="I12" s="194"/>
      <c r="J12" s="195"/>
      <c r="K12" s="192"/>
    </row>
    <row r="13" customHeight="1" spans="1:11">
      <c r="A13" s="191"/>
      <c r="B13" s="191"/>
      <c r="C13" s="192" t="s">
        <v>662</v>
      </c>
      <c r="D13" s="185"/>
      <c r="E13" s="189" t="s">
        <v>659</v>
      </c>
      <c r="F13" s="190"/>
      <c r="G13" s="185"/>
      <c r="H13" s="185"/>
      <c r="I13" s="194"/>
      <c r="J13" s="195"/>
      <c r="K13" s="192"/>
    </row>
    <row r="14" customHeight="1" spans="1:11">
      <c r="A14" s="191"/>
      <c r="B14" s="191"/>
      <c r="C14" s="192" t="s">
        <v>663</v>
      </c>
      <c r="D14" s="185"/>
      <c r="E14" s="189" t="s">
        <v>659</v>
      </c>
      <c r="F14" s="190"/>
      <c r="G14" s="185"/>
      <c r="H14" s="185"/>
      <c r="I14" s="194"/>
      <c r="J14" s="195"/>
      <c r="K14" s="192"/>
    </row>
    <row r="15" customHeight="1" spans="1:11">
      <c r="A15" s="191"/>
      <c r="B15" s="191"/>
      <c r="C15" s="192" t="s">
        <v>664</v>
      </c>
      <c r="D15" s="185"/>
      <c r="E15" s="189" t="s">
        <v>659</v>
      </c>
      <c r="F15" s="190"/>
      <c r="G15" s="185"/>
      <c r="H15" s="185"/>
      <c r="I15" s="194"/>
      <c r="J15" s="195"/>
      <c r="K15" s="192"/>
    </row>
    <row r="16" customHeight="1" spans="1:11">
      <c r="A16" s="191"/>
      <c r="B16" s="191"/>
      <c r="C16" s="192" t="s">
        <v>665</v>
      </c>
      <c r="D16" s="185"/>
      <c r="E16" s="189" t="s">
        <v>659</v>
      </c>
      <c r="F16" s="190"/>
      <c r="G16" s="185"/>
      <c r="H16" s="185"/>
      <c r="I16" s="194"/>
      <c r="J16" s="195"/>
      <c r="K16" s="192"/>
    </row>
    <row r="17" customHeight="1" spans="1:11">
      <c r="A17" s="191"/>
      <c r="B17" s="191"/>
      <c r="C17" s="192" t="s">
        <v>666</v>
      </c>
      <c r="D17" s="185"/>
      <c r="E17" s="189" t="s">
        <v>659</v>
      </c>
      <c r="F17" s="190"/>
      <c r="G17" s="185"/>
      <c r="H17" s="185"/>
      <c r="I17" s="194"/>
      <c r="J17" s="195"/>
      <c r="K17" s="192"/>
    </row>
    <row r="18" customHeight="1" spans="1:11">
      <c r="A18" s="191"/>
      <c r="B18" s="191"/>
      <c r="C18" s="192" t="s">
        <v>667</v>
      </c>
      <c r="D18" s="185"/>
      <c r="E18" s="189" t="s">
        <v>659</v>
      </c>
      <c r="F18" s="190"/>
      <c r="G18" s="185"/>
      <c r="H18" s="185"/>
      <c r="I18" s="194"/>
      <c r="J18" s="195"/>
      <c r="K18" s="192"/>
    </row>
    <row r="19" customHeight="1" spans="1:11">
      <c r="A19" s="191"/>
      <c r="B19" s="191"/>
      <c r="C19" s="192" t="s">
        <v>668</v>
      </c>
      <c r="D19" s="185"/>
      <c r="E19" s="189" t="s">
        <v>659</v>
      </c>
      <c r="F19" s="190"/>
      <c r="G19" s="185"/>
      <c r="H19" s="185"/>
      <c r="I19" s="194"/>
      <c r="J19" s="195"/>
      <c r="K19" s="192"/>
    </row>
    <row r="20" customHeight="1" spans="1:11">
      <c r="A20" s="191"/>
      <c r="B20" s="191"/>
      <c r="C20" s="192" t="s">
        <v>669</v>
      </c>
      <c r="D20" s="185"/>
      <c r="E20" s="189" t="s">
        <v>659</v>
      </c>
      <c r="F20" s="190">
        <v>0.32</v>
      </c>
      <c r="G20" s="185"/>
      <c r="H20" s="185"/>
      <c r="I20" s="194"/>
      <c r="J20" s="195"/>
      <c r="K20" s="192"/>
    </row>
    <row r="21" customHeight="1" spans="1:11">
      <c r="A21" s="191"/>
      <c r="B21" s="191"/>
      <c r="C21" s="192" t="s">
        <v>670</v>
      </c>
      <c r="D21" s="185"/>
      <c r="E21" s="189" t="s">
        <v>659</v>
      </c>
      <c r="F21" s="190"/>
      <c r="G21" s="185"/>
      <c r="H21" s="185"/>
      <c r="I21" s="194"/>
      <c r="J21" s="195"/>
      <c r="K21" s="192"/>
    </row>
    <row r="22" customHeight="1" spans="1:11">
      <c r="A22" s="191"/>
      <c r="B22" s="191"/>
      <c r="C22" s="192" t="s">
        <v>671</v>
      </c>
      <c r="D22" s="185"/>
      <c r="E22" s="189" t="s">
        <v>659</v>
      </c>
      <c r="F22" s="190"/>
      <c r="G22" s="185"/>
      <c r="H22" s="185"/>
      <c r="I22" s="194"/>
      <c r="J22" s="195"/>
      <c r="K22" s="192"/>
    </row>
    <row r="23" customHeight="1" spans="1:11">
      <c r="A23" s="191"/>
      <c r="B23" s="191"/>
      <c r="C23" s="192" t="s">
        <v>672</v>
      </c>
      <c r="D23" s="185"/>
      <c r="E23" s="189" t="s">
        <v>659</v>
      </c>
      <c r="F23" s="190"/>
      <c r="G23" s="194"/>
      <c r="H23" s="194"/>
      <c r="I23" s="194"/>
      <c r="J23" s="195"/>
      <c r="K23" s="192"/>
    </row>
    <row r="24" customHeight="1" spans="1:11">
      <c r="A24" s="191"/>
      <c r="B24" s="191"/>
      <c r="C24" s="192" t="s">
        <v>673</v>
      </c>
      <c r="D24" s="185"/>
      <c r="E24" s="189" t="s">
        <v>659</v>
      </c>
      <c r="F24" s="190"/>
      <c r="G24" s="194"/>
      <c r="H24" s="194"/>
      <c r="I24" s="194"/>
      <c r="J24" s="195"/>
      <c r="K24" s="192"/>
    </row>
    <row r="25" customHeight="1" spans="1:11">
      <c r="A25" s="191"/>
      <c r="B25" s="191"/>
      <c r="C25" s="192" t="s">
        <v>674</v>
      </c>
      <c r="D25" s="185"/>
      <c r="E25" s="189" t="s">
        <v>659</v>
      </c>
      <c r="F25" s="190"/>
      <c r="G25" s="194"/>
      <c r="H25" s="194"/>
      <c r="I25" s="194"/>
      <c r="J25" s="195"/>
      <c r="K25" s="192"/>
    </row>
    <row r="26" customHeight="1" spans="1:11">
      <c r="A26" s="191"/>
      <c r="B26" s="191"/>
      <c r="C26" s="192" t="s">
        <v>675</v>
      </c>
      <c r="D26" s="185"/>
      <c r="E26" s="189" t="s">
        <v>659</v>
      </c>
      <c r="F26" s="190"/>
      <c r="G26" s="194"/>
      <c r="H26" s="194"/>
      <c r="I26" s="194"/>
      <c r="J26" s="195"/>
      <c r="K26" s="192"/>
    </row>
    <row r="27" customHeight="1" spans="1:11">
      <c r="A27" s="191"/>
      <c r="B27" s="191"/>
      <c r="C27" s="192" t="s">
        <v>676</v>
      </c>
      <c r="D27" s="185"/>
      <c r="E27" s="189" t="s">
        <v>659</v>
      </c>
      <c r="F27" s="190"/>
      <c r="G27" s="194"/>
      <c r="H27" s="194"/>
      <c r="I27" s="194"/>
      <c r="J27" s="195"/>
      <c r="K27" s="192"/>
    </row>
    <row r="28" customHeight="1" spans="1:11">
      <c r="A28" s="191"/>
      <c r="B28" s="191"/>
      <c r="C28" s="192" t="s">
        <v>677</v>
      </c>
      <c r="D28" s="185"/>
      <c r="E28" s="189" t="s">
        <v>659</v>
      </c>
      <c r="F28" s="190"/>
      <c r="G28" s="194"/>
      <c r="H28" s="194"/>
      <c r="I28" s="194"/>
      <c r="J28" s="195"/>
      <c r="K28" s="192"/>
    </row>
    <row r="29" customHeight="1" spans="1:11">
      <c r="A29" s="191"/>
      <c r="B29" s="191"/>
      <c r="C29" s="192" t="s">
        <v>678</v>
      </c>
      <c r="D29" s="185"/>
      <c r="E29" s="189" t="s">
        <v>659</v>
      </c>
      <c r="F29" s="190"/>
      <c r="G29" s="194"/>
      <c r="H29" s="194"/>
      <c r="I29" s="194"/>
      <c r="J29" s="195"/>
      <c r="K29" s="192"/>
    </row>
    <row r="30" customHeight="1" spans="1:11">
      <c r="A30" s="191"/>
      <c r="B30" s="191"/>
      <c r="C30" s="192" t="s">
        <v>679</v>
      </c>
      <c r="D30" s="185"/>
      <c r="E30" s="189" t="s">
        <v>659</v>
      </c>
      <c r="F30" s="190"/>
      <c r="G30" s="194"/>
      <c r="H30" s="194"/>
      <c r="I30" s="194"/>
      <c r="J30" s="195"/>
      <c r="K30" s="192"/>
    </row>
    <row r="31" customHeight="1" spans="1:11">
      <c r="A31" s="191"/>
      <c r="B31" s="191"/>
      <c r="C31" s="192" t="s">
        <v>680</v>
      </c>
      <c r="D31" s="185"/>
      <c r="E31" s="189" t="s">
        <v>659</v>
      </c>
      <c r="F31" s="190"/>
      <c r="G31" s="194"/>
      <c r="H31" s="194"/>
      <c r="I31" s="194"/>
      <c r="J31" s="195"/>
      <c r="K31" s="192"/>
    </row>
    <row r="32" customHeight="1" spans="1:11">
      <c r="A32" s="191"/>
      <c r="B32" s="191"/>
      <c r="C32" s="192" t="s">
        <v>681</v>
      </c>
      <c r="D32" s="185"/>
      <c r="E32" s="189" t="s">
        <v>659</v>
      </c>
      <c r="F32" s="190"/>
      <c r="G32" s="194"/>
      <c r="H32" s="194"/>
      <c r="I32" s="194"/>
      <c r="J32" s="195"/>
      <c r="K32" s="192"/>
    </row>
    <row r="33" customHeight="1" spans="1:11">
      <c r="A33" s="191"/>
      <c r="B33" s="191"/>
      <c r="C33" s="192" t="s">
        <v>682</v>
      </c>
      <c r="D33" s="185"/>
      <c r="E33" s="189" t="s">
        <v>659</v>
      </c>
      <c r="F33" s="190"/>
      <c r="G33" s="194"/>
      <c r="H33" s="194"/>
      <c r="I33" s="194"/>
      <c r="J33" s="195"/>
      <c r="K33" s="192"/>
    </row>
    <row r="34" customHeight="1" spans="1:11">
      <c r="A34" s="191"/>
      <c r="B34" s="191"/>
      <c r="C34" s="192" t="s">
        <v>683</v>
      </c>
      <c r="D34" s="185"/>
      <c r="E34" s="189" t="s">
        <v>659</v>
      </c>
      <c r="F34" s="190"/>
      <c r="G34" s="194"/>
      <c r="H34" s="194"/>
      <c r="I34" s="194"/>
      <c r="J34" s="195"/>
      <c r="K34" s="192"/>
    </row>
    <row r="35" customHeight="1" spans="1:11">
      <c r="A35" s="191"/>
      <c r="B35" s="191"/>
      <c r="C35" s="192" t="s">
        <v>684</v>
      </c>
      <c r="D35" s="185"/>
      <c r="E35" s="189" t="s">
        <v>659</v>
      </c>
      <c r="F35" s="190"/>
      <c r="G35" s="194"/>
      <c r="H35" s="194"/>
      <c r="I35" s="194"/>
      <c r="J35" s="195"/>
      <c r="K35" s="192"/>
    </row>
    <row r="36" customHeight="1" spans="1:11">
      <c r="A36" s="191"/>
      <c r="B36" s="191"/>
      <c r="C36" s="192" t="s">
        <v>685</v>
      </c>
      <c r="D36" s="185"/>
      <c r="E36" s="189" t="s">
        <v>659</v>
      </c>
      <c r="F36" s="190"/>
      <c r="G36" s="194"/>
      <c r="H36" s="194"/>
      <c r="I36" s="194"/>
      <c r="J36" s="195"/>
      <c r="K36" s="192"/>
    </row>
    <row r="37" customHeight="1" spans="1:11">
      <c r="A37" s="191"/>
      <c r="B37" s="191"/>
      <c r="C37" s="192" t="s">
        <v>686</v>
      </c>
      <c r="D37" s="185"/>
      <c r="E37" s="189" t="s">
        <v>659</v>
      </c>
      <c r="F37" s="190"/>
      <c r="G37" s="194"/>
      <c r="H37" s="194"/>
      <c r="I37" s="194"/>
      <c r="J37" s="195"/>
      <c r="K37" s="192"/>
    </row>
    <row r="38" customHeight="1" spans="1:11">
      <c r="A38" s="191"/>
      <c r="B38" s="191"/>
      <c r="C38" s="192" t="s">
        <v>687</v>
      </c>
      <c r="D38" s="185"/>
      <c r="E38" s="189" t="s">
        <v>659</v>
      </c>
      <c r="F38" s="190"/>
      <c r="G38" s="194"/>
      <c r="H38" s="194"/>
      <c r="I38" s="194"/>
      <c r="J38" s="195"/>
      <c r="K38" s="192"/>
    </row>
    <row r="39" customHeight="1" spans="1:11">
      <c r="A39" s="191"/>
      <c r="B39" s="191"/>
      <c r="C39" s="192" t="s">
        <v>318</v>
      </c>
      <c r="D39" s="185"/>
      <c r="E39" s="189" t="s">
        <v>659</v>
      </c>
      <c r="F39" s="190"/>
      <c r="G39" s="194"/>
      <c r="H39" s="194"/>
      <c r="I39" s="194"/>
      <c r="J39" s="195"/>
      <c r="K39" s="192"/>
    </row>
    <row r="40" customHeight="1" spans="1:11">
      <c r="A40" s="191"/>
      <c r="B40" s="191"/>
      <c r="C40" s="187" t="s">
        <v>319</v>
      </c>
      <c r="D40" s="188"/>
      <c r="E40" s="189"/>
      <c r="F40" s="190"/>
      <c r="G40" s="185"/>
      <c r="H40" s="185"/>
      <c r="I40" s="194"/>
      <c r="J40" s="195"/>
      <c r="K40" s="192"/>
    </row>
    <row r="41" customHeight="1" spans="1:11">
      <c r="A41" s="191"/>
      <c r="B41" s="191"/>
      <c r="C41" s="192" t="s">
        <v>320</v>
      </c>
      <c r="D41" s="185"/>
      <c r="E41" s="189" t="s">
        <v>659</v>
      </c>
      <c r="F41" s="190"/>
      <c r="G41" s="185"/>
      <c r="H41" s="185"/>
      <c r="I41" s="194" t="s">
        <v>321</v>
      </c>
      <c r="J41" s="195"/>
      <c r="K41" s="192"/>
    </row>
    <row r="42" customHeight="1" spans="1:11">
      <c r="A42" s="191"/>
      <c r="B42" s="191"/>
      <c r="C42" s="195" t="s">
        <v>322</v>
      </c>
      <c r="D42" s="192"/>
      <c r="E42" s="189" t="s">
        <v>659</v>
      </c>
      <c r="F42" s="190"/>
      <c r="G42" s="193"/>
      <c r="H42" s="193"/>
      <c r="I42" s="194"/>
      <c r="J42" s="195"/>
      <c r="K42" s="192"/>
    </row>
    <row r="43" customHeight="1" spans="1:11">
      <c r="A43" s="191"/>
      <c r="B43" s="191"/>
      <c r="C43" s="192" t="s">
        <v>193</v>
      </c>
      <c r="D43" s="185"/>
      <c r="E43" s="189" t="s">
        <v>659</v>
      </c>
      <c r="F43" s="190">
        <v>0.48</v>
      </c>
      <c r="G43" s="185"/>
      <c r="H43" s="185"/>
      <c r="I43" s="194" t="s">
        <v>323</v>
      </c>
      <c r="J43" s="195"/>
      <c r="K43" s="192"/>
    </row>
    <row r="44" customHeight="1" spans="1:11">
      <c r="A44" s="191"/>
      <c r="B44" s="191"/>
      <c r="C44" s="192" t="s">
        <v>324</v>
      </c>
      <c r="D44" s="185"/>
      <c r="E44" s="189" t="s">
        <v>659</v>
      </c>
      <c r="F44" s="190"/>
      <c r="G44" s="185"/>
      <c r="H44" s="185"/>
      <c r="I44" s="194" t="s">
        <v>325</v>
      </c>
      <c r="J44" s="195"/>
      <c r="K44" s="192"/>
    </row>
    <row r="45" customHeight="1" spans="1:11">
      <c r="A45" s="191"/>
      <c r="B45" s="191"/>
      <c r="C45" s="195" t="s">
        <v>197</v>
      </c>
      <c r="D45" s="192"/>
      <c r="E45" s="189" t="s">
        <v>688</v>
      </c>
      <c r="F45" s="190"/>
      <c r="G45" s="185"/>
      <c r="H45" s="185"/>
      <c r="I45" s="194"/>
      <c r="J45" s="195"/>
      <c r="K45" s="192"/>
    </row>
    <row r="46" customHeight="1" spans="1:11">
      <c r="A46" s="191"/>
      <c r="B46" s="191"/>
      <c r="C46" s="192" t="s">
        <v>200</v>
      </c>
      <c r="D46" s="185"/>
      <c r="E46" s="189" t="s">
        <v>689</v>
      </c>
      <c r="F46" s="190">
        <v>0.08</v>
      </c>
      <c r="G46" s="185"/>
      <c r="H46" s="185"/>
      <c r="I46" s="194" t="s">
        <v>328</v>
      </c>
      <c r="J46" s="195"/>
      <c r="K46" s="192"/>
    </row>
    <row r="47" customHeight="1" spans="1:11">
      <c r="A47" s="191"/>
      <c r="B47" s="191"/>
      <c r="C47" s="192" t="s">
        <v>206</v>
      </c>
      <c r="D47" s="185"/>
      <c r="E47" s="189" t="s">
        <v>689</v>
      </c>
      <c r="F47" s="190">
        <v>0.08</v>
      </c>
      <c r="G47" s="185"/>
      <c r="H47" s="185"/>
      <c r="I47" s="194"/>
      <c r="J47" s="195"/>
      <c r="K47" s="192"/>
    </row>
    <row r="48" customHeight="1" spans="1:11">
      <c r="A48" s="191"/>
      <c r="B48" s="191"/>
      <c r="C48" s="192" t="s">
        <v>329</v>
      </c>
      <c r="D48" s="185"/>
      <c r="E48" s="189" t="s">
        <v>688</v>
      </c>
      <c r="F48" s="190"/>
      <c r="G48" s="185"/>
      <c r="H48" s="185"/>
      <c r="I48" s="194"/>
      <c r="J48" s="195"/>
      <c r="K48" s="192"/>
    </row>
    <row r="49" customHeight="1" spans="1:11">
      <c r="A49" s="191"/>
      <c r="B49" s="191"/>
      <c r="C49" s="196" t="s">
        <v>330</v>
      </c>
      <c r="D49" s="187"/>
      <c r="E49" s="189"/>
      <c r="F49" s="190"/>
      <c r="G49" s="193"/>
      <c r="H49" s="193"/>
      <c r="I49" s="194"/>
      <c r="J49" s="195"/>
      <c r="K49" s="192"/>
    </row>
    <row r="50" customHeight="1" spans="1:11">
      <c r="A50" s="191"/>
      <c r="B50" s="191"/>
      <c r="C50" s="195" t="s">
        <v>331</v>
      </c>
      <c r="D50" s="192"/>
      <c r="E50" s="189" t="s">
        <v>332</v>
      </c>
      <c r="F50" s="190"/>
      <c r="G50" s="193"/>
      <c r="H50" s="193"/>
      <c r="I50" s="194"/>
      <c r="J50" s="195"/>
      <c r="K50" s="192"/>
    </row>
    <row r="51" customHeight="1" spans="1:11">
      <c r="A51" s="191"/>
      <c r="B51" s="191"/>
      <c r="C51" s="195" t="s">
        <v>333</v>
      </c>
      <c r="D51" s="192"/>
      <c r="E51" s="189" t="s">
        <v>332</v>
      </c>
      <c r="F51" s="190"/>
      <c r="G51" s="193"/>
      <c r="H51" s="193"/>
      <c r="I51" s="194"/>
      <c r="J51" s="195"/>
      <c r="K51" s="192"/>
    </row>
    <row r="52" customHeight="1" spans="1:11">
      <c r="A52" s="191"/>
      <c r="B52" s="191"/>
      <c r="C52" s="196" t="s">
        <v>334</v>
      </c>
      <c r="D52" s="187"/>
      <c r="E52" s="189"/>
      <c r="F52" s="190"/>
      <c r="G52" s="193"/>
      <c r="H52" s="193"/>
      <c r="I52" s="194"/>
      <c r="J52" s="195"/>
      <c r="K52" s="192"/>
    </row>
    <row r="53" customHeight="1" spans="1:11">
      <c r="A53" s="191"/>
      <c r="B53" s="191"/>
      <c r="C53" s="195" t="s">
        <v>335</v>
      </c>
      <c r="D53" s="192"/>
      <c r="E53" s="189" t="s">
        <v>659</v>
      </c>
      <c r="F53" s="190"/>
      <c r="G53" s="193"/>
      <c r="H53" s="193"/>
      <c r="I53" s="194"/>
      <c r="J53" s="195"/>
      <c r="K53" s="192"/>
    </row>
    <row r="54" customHeight="1" spans="1:11">
      <c r="A54" s="191"/>
      <c r="B54" s="191"/>
      <c r="C54" s="195" t="s">
        <v>336</v>
      </c>
      <c r="D54" s="192"/>
      <c r="E54" s="189" t="s">
        <v>659</v>
      </c>
      <c r="F54" s="190"/>
      <c r="G54" s="193"/>
      <c r="H54" s="193"/>
      <c r="I54" s="194"/>
      <c r="J54" s="195"/>
      <c r="K54" s="192"/>
    </row>
    <row r="55" customHeight="1" spans="1:11">
      <c r="A55" s="191"/>
      <c r="B55" s="191"/>
      <c r="C55" s="195" t="s">
        <v>337</v>
      </c>
      <c r="D55" s="192"/>
      <c r="E55" s="189" t="s">
        <v>659</v>
      </c>
      <c r="F55" s="190"/>
      <c r="G55" s="193"/>
      <c r="H55" s="193"/>
      <c r="I55" s="194"/>
      <c r="J55" s="195"/>
      <c r="K55" s="192"/>
    </row>
    <row r="56" customHeight="1" spans="1:11">
      <c r="A56" s="191"/>
      <c r="B56" s="191"/>
      <c r="C56" s="192" t="s">
        <v>338</v>
      </c>
      <c r="D56" s="185"/>
      <c r="E56" s="189" t="s">
        <v>659</v>
      </c>
      <c r="F56" s="190"/>
      <c r="G56" s="193"/>
      <c r="H56" s="193"/>
      <c r="I56" s="194"/>
      <c r="J56" s="195"/>
      <c r="K56" s="192"/>
    </row>
    <row r="57" customHeight="1" spans="1:11">
      <c r="A57" s="191"/>
      <c r="B57" s="191"/>
      <c r="C57" s="185" t="s">
        <v>339</v>
      </c>
      <c r="D57" s="185"/>
      <c r="E57" s="189" t="s">
        <v>690</v>
      </c>
      <c r="F57" s="190"/>
      <c r="G57" s="197"/>
      <c r="H57" s="197"/>
      <c r="I57" s="194" t="s">
        <v>341</v>
      </c>
      <c r="J57" s="195"/>
      <c r="K57" s="192"/>
    </row>
    <row r="58" customHeight="1" spans="1:11">
      <c r="A58" s="191"/>
      <c r="B58" s="191"/>
      <c r="C58" s="185" t="s">
        <v>342</v>
      </c>
      <c r="D58" s="185"/>
      <c r="E58" s="189" t="s">
        <v>690</v>
      </c>
      <c r="F58" s="190"/>
      <c r="G58" s="185"/>
      <c r="H58" s="185"/>
      <c r="I58" s="194"/>
      <c r="J58" s="195"/>
      <c r="K58" s="192"/>
    </row>
    <row r="59" customHeight="1" spans="1:11">
      <c r="A59" s="191"/>
      <c r="B59" s="191"/>
      <c r="C59" s="196" t="s">
        <v>343</v>
      </c>
      <c r="D59" s="187"/>
      <c r="E59" s="189" t="s">
        <v>659</v>
      </c>
      <c r="F59" s="190"/>
      <c r="G59" s="194"/>
      <c r="H59" s="194"/>
      <c r="I59" s="194"/>
      <c r="J59" s="195"/>
      <c r="K59" s="192"/>
    </row>
    <row r="60" customHeight="1" spans="1:11">
      <c r="A60" s="198"/>
      <c r="B60" s="191"/>
      <c r="C60" s="140" t="s">
        <v>3</v>
      </c>
      <c r="D60" s="141"/>
      <c r="E60" s="189"/>
      <c r="F60" s="190"/>
      <c r="G60" s="199"/>
      <c r="H60" s="199"/>
      <c r="I60" s="194"/>
      <c r="J60" s="195"/>
      <c r="K60" s="192"/>
    </row>
    <row r="61" s="164" customFormat="1" ht="30" customHeight="1" spans="1:11">
      <c r="A61" s="200"/>
      <c r="B61" s="200" t="s">
        <v>344</v>
      </c>
      <c r="C61" s="197" t="s">
        <v>345</v>
      </c>
      <c r="D61" s="197"/>
      <c r="E61" s="201"/>
      <c r="F61" s="202"/>
      <c r="G61" s="197"/>
      <c r="H61" s="197"/>
      <c r="I61" s="199" t="s">
        <v>346</v>
      </c>
      <c r="J61" s="210"/>
      <c r="K61" s="211"/>
    </row>
    <row r="62" s="164" customFormat="1" ht="30" customHeight="1" spans="1:11">
      <c r="A62" s="203"/>
      <c r="B62" s="203"/>
      <c r="C62" s="197" t="s">
        <v>211</v>
      </c>
      <c r="D62" s="197"/>
      <c r="E62" s="201" t="s">
        <v>690</v>
      </c>
      <c r="F62" s="202">
        <v>2.526</v>
      </c>
      <c r="G62" s="197"/>
      <c r="H62" s="197"/>
      <c r="I62" s="199" t="s">
        <v>347</v>
      </c>
      <c r="J62" s="210"/>
      <c r="K62" s="211"/>
    </row>
    <row r="63" s="164" customFormat="1" ht="30" customHeight="1" spans="1:11">
      <c r="A63" s="203"/>
      <c r="B63" s="203"/>
      <c r="C63" s="197" t="s">
        <v>245</v>
      </c>
      <c r="D63" s="197"/>
      <c r="E63" s="201" t="s">
        <v>690</v>
      </c>
      <c r="F63" s="202"/>
      <c r="G63" s="197"/>
      <c r="H63" s="197"/>
      <c r="I63" s="199" t="s">
        <v>348</v>
      </c>
      <c r="J63" s="210"/>
      <c r="K63" s="211"/>
    </row>
    <row r="64" s="164" customFormat="1" ht="30" customHeight="1" spans="1:11">
      <c r="A64" s="203"/>
      <c r="B64" s="203"/>
      <c r="C64" s="197" t="s">
        <v>253</v>
      </c>
      <c r="D64" s="197"/>
      <c r="E64" s="201" t="s">
        <v>690</v>
      </c>
      <c r="F64" s="202"/>
      <c r="G64" s="197"/>
      <c r="H64" s="197"/>
      <c r="I64" s="199" t="s">
        <v>349</v>
      </c>
      <c r="J64" s="210"/>
      <c r="K64" s="211"/>
    </row>
    <row r="65" s="164" customFormat="1" ht="30" customHeight="1" spans="1:11">
      <c r="A65" s="203"/>
      <c r="B65" s="203"/>
      <c r="C65" s="197" t="s">
        <v>268</v>
      </c>
      <c r="D65" s="197"/>
      <c r="E65" s="201" t="s">
        <v>690</v>
      </c>
      <c r="F65" s="202"/>
      <c r="G65" s="197"/>
      <c r="H65" s="197"/>
      <c r="I65" s="199" t="s">
        <v>350</v>
      </c>
      <c r="J65" s="210"/>
      <c r="K65" s="211"/>
    </row>
    <row r="66" customHeight="1" spans="1:11">
      <c r="A66" s="191"/>
      <c r="B66" s="191"/>
      <c r="C66" s="212" t="s">
        <v>351</v>
      </c>
      <c r="D66" s="213"/>
      <c r="E66" s="186" t="s">
        <v>352</v>
      </c>
      <c r="F66" s="214"/>
      <c r="G66" s="215"/>
      <c r="H66" s="215"/>
      <c r="I66" s="194"/>
      <c r="J66" s="195"/>
      <c r="K66" s="192"/>
    </row>
    <row r="67" customHeight="1" spans="1:11">
      <c r="A67" s="191"/>
      <c r="B67" s="191"/>
      <c r="C67" s="216" t="s">
        <v>353</v>
      </c>
      <c r="D67" s="216"/>
      <c r="E67" s="186" t="s">
        <v>354</v>
      </c>
      <c r="F67" s="214"/>
      <c r="G67" s="215"/>
      <c r="H67" s="215"/>
      <c r="I67" s="194" t="s">
        <v>355</v>
      </c>
      <c r="J67" s="195"/>
      <c r="K67" s="192"/>
    </row>
    <row r="68" customHeight="1" spans="1:11">
      <c r="A68" s="198"/>
      <c r="B68" s="198"/>
      <c r="C68" s="217" t="s">
        <v>4</v>
      </c>
      <c r="D68" s="217"/>
      <c r="E68" s="189"/>
      <c r="F68" s="218"/>
      <c r="G68" s="194"/>
      <c r="H68" s="194"/>
      <c r="I68" s="194"/>
      <c r="J68" s="195"/>
      <c r="K68" s="192"/>
    </row>
    <row r="69" customHeight="1" spans="1:11">
      <c r="A69" s="186"/>
      <c r="B69" s="189" t="s">
        <v>356</v>
      </c>
      <c r="C69" s="219" t="s">
        <v>357</v>
      </c>
      <c r="D69" s="142" t="s">
        <v>358</v>
      </c>
      <c r="E69" s="189" t="s">
        <v>359</v>
      </c>
      <c r="F69" s="218"/>
      <c r="G69" s="185"/>
      <c r="H69" s="185"/>
      <c r="I69" s="194"/>
      <c r="J69" s="195"/>
      <c r="K69" s="192"/>
    </row>
    <row r="70" customHeight="1" spans="1:11">
      <c r="A70" s="191"/>
      <c r="B70" s="189"/>
      <c r="C70" s="219"/>
      <c r="D70" s="142" t="s">
        <v>360</v>
      </c>
      <c r="E70" s="189" t="s">
        <v>359</v>
      </c>
      <c r="F70" s="220">
        <v>52</v>
      </c>
      <c r="G70" s="185"/>
      <c r="H70" s="185"/>
      <c r="I70" s="194"/>
      <c r="J70" s="195"/>
      <c r="K70" s="192"/>
    </row>
    <row r="71" customHeight="1" spans="1:11">
      <c r="A71" s="191"/>
      <c r="B71" s="189"/>
      <c r="C71" s="219"/>
      <c r="D71" s="142" t="s">
        <v>361</v>
      </c>
      <c r="E71" s="189" t="s">
        <v>359</v>
      </c>
      <c r="F71" s="218"/>
      <c r="G71" s="185"/>
      <c r="H71" s="185"/>
      <c r="I71" s="194"/>
      <c r="J71" s="195"/>
      <c r="K71" s="192"/>
    </row>
    <row r="72" customHeight="1" spans="1:11">
      <c r="A72" s="191"/>
      <c r="B72" s="189"/>
      <c r="C72" s="219" t="s">
        <v>362</v>
      </c>
      <c r="D72" s="142" t="s">
        <v>363</v>
      </c>
      <c r="E72" s="190" t="s">
        <v>691</v>
      </c>
      <c r="F72" s="221"/>
      <c r="G72" s="185"/>
      <c r="H72" s="185"/>
      <c r="I72" s="194"/>
      <c r="J72" s="195"/>
      <c r="K72" s="192"/>
    </row>
    <row r="73" customHeight="1" spans="1:11">
      <c r="A73" s="191"/>
      <c r="B73" s="189"/>
      <c r="C73" s="219"/>
      <c r="D73" s="142" t="s">
        <v>365</v>
      </c>
      <c r="E73" s="190" t="s">
        <v>691</v>
      </c>
      <c r="F73" s="221"/>
      <c r="G73" s="185"/>
      <c r="H73" s="185"/>
      <c r="I73" s="194"/>
      <c r="J73" s="195"/>
      <c r="K73" s="192"/>
    </row>
    <row r="74" customHeight="1" spans="1:11">
      <c r="A74" s="191"/>
      <c r="B74" s="189"/>
      <c r="C74" s="219"/>
      <c r="D74" s="142" t="s">
        <v>366</v>
      </c>
      <c r="E74" s="190" t="s">
        <v>691</v>
      </c>
      <c r="F74" s="221"/>
      <c r="G74" s="185"/>
      <c r="H74" s="185"/>
      <c r="I74" s="194"/>
      <c r="J74" s="195"/>
      <c r="K74" s="192"/>
    </row>
    <row r="75" customHeight="1" spans="1:11">
      <c r="A75" s="191"/>
      <c r="B75" s="189"/>
      <c r="C75" s="219"/>
      <c r="D75" s="222" t="s">
        <v>367</v>
      </c>
      <c r="E75" s="190" t="s">
        <v>691</v>
      </c>
      <c r="F75" s="189"/>
      <c r="G75" s="193"/>
      <c r="H75" s="193"/>
      <c r="I75" s="194"/>
      <c r="J75" s="195"/>
      <c r="K75" s="192"/>
    </row>
    <row r="76" customHeight="1" spans="1:11">
      <c r="A76" s="191"/>
      <c r="B76" s="189"/>
      <c r="C76" s="223" t="s">
        <v>368</v>
      </c>
      <c r="D76" s="223"/>
      <c r="E76" s="190" t="s">
        <v>691</v>
      </c>
      <c r="F76" s="189"/>
      <c r="G76" s="193"/>
      <c r="H76" s="193"/>
      <c r="I76" s="194"/>
      <c r="J76" s="195"/>
      <c r="K76" s="192"/>
    </row>
    <row r="77" customHeight="1" spans="1:11">
      <c r="A77" s="191"/>
      <c r="B77" s="189"/>
      <c r="C77" s="223" t="s">
        <v>369</v>
      </c>
      <c r="D77" s="223"/>
      <c r="E77" s="190" t="s">
        <v>691</v>
      </c>
      <c r="F77" s="189"/>
      <c r="G77" s="185"/>
      <c r="H77" s="185"/>
      <c r="I77" s="194"/>
      <c r="J77" s="195"/>
      <c r="K77" s="192"/>
    </row>
    <row r="78" customHeight="1" spans="1:11">
      <c r="A78" s="191"/>
      <c r="B78" s="189"/>
      <c r="C78" s="223" t="s">
        <v>370</v>
      </c>
      <c r="D78" s="223"/>
      <c r="E78" s="189" t="s">
        <v>371</v>
      </c>
      <c r="F78" s="189"/>
      <c r="G78" s="193"/>
      <c r="H78" s="193"/>
      <c r="I78" s="194"/>
      <c r="J78" s="195"/>
      <c r="K78" s="192"/>
    </row>
    <row r="79" customHeight="1" spans="1:11">
      <c r="A79" s="191"/>
      <c r="B79" s="189"/>
      <c r="C79" s="223" t="s">
        <v>372</v>
      </c>
      <c r="D79" s="223"/>
      <c r="E79" s="189" t="s">
        <v>371</v>
      </c>
      <c r="F79" s="189"/>
      <c r="G79" s="193"/>
      <c r="H79" s="193"/>
      <c r="I79" s="194"/>
      <c r="J79" s="195"/>
      <c r="K79" s="192"/>
    </row>
    <row r="80" customHeight="1" spans="1:11">
      <c r="A80" s="191"/>
      <c r="B80" s="189"/>
      <c r="C80" s="219" t="s">
        <v>373</v>
      </c>
      <c r="D80" s="142" t="s">
        <v>374</v>
      </c>
      <c r="E80" s="190" t="s">
        <v>691</v>
      </c>
      <c r="F80" s="221"/>
      <c r="G80" s="185"/>
      <c r="H80" s="185"/>
      <c r="I80" s="194"/>
      <c r="J80" s="195"/>
      <c r="K80" s="192"/>
    </row>
    <row r="81" customHeight="1" spans="1:11">
      <c r="A81" s="198"/>
      <c r="B81" s="189"/>
      <c r="C81" s="224" t="s">
        <v>5</v>
      </c>
      <c r="D81" s="224"/>
      <c r="E81" s="189"/>
      <c r="F81" s="189"/>
      <c r="G81" s="185"/>
      <c r="H81" s="185"/>
      <c r="I81" s="194"/>
      <c r="J81" s="195"/>
      <c r="K81" s="192"/>
    </row>
    <row r="82" customHeight="1" spans="1:11">
      <c r="A82" s="186"/>
      <c r="B82" s="186" t="s">
        <v>375</v>
      </c>
      <c r="C82" s="185" t="s">
        <v>376</v>
      </c>
      <c r="D82" s="185"/>
      <c r="E82" s="190" t="s">
        <v>692</v>
      </c>
      <c r="F82" s="190"/>
      <c r="G82" s="185"/>
      <c r="H82" s="185"/>
      <c r="I82" s="194" t="s">
        <v>378</v>
      </c>
      <c r="J82" s="195"/>
      <c r="K82" s="192"/>
    </row>
    <row r="83" customHeight="1" spans="1:11">
      <c r="A83" s="191"/>
      <c r="B83" s="191"/>
      <c r="C83" s="185" t="s">
        <v>379</v>
      </c>
      <c r="D83" s="185"/>
      <c r="E83" s="190" t="s">
        <v>332</v>
      </c>
      <c r="F83" s="190"/>
      <c r="G83" s="185"/>
      <c r="H83" s="185"/>
      <c r="I83" s="194" t="s">
        <v>380</v>
      </c>
      <c r="J83" s="195"/>
      <c r="K83" s="192"/>
    </row>
    <row r="84" customHeight="1" spans="1:11">
      <c r="A84" s="191"/>
      <c r="B84" s="191"/>
      <c r="C84" s="185" t="s">
        <v>381</v>
      </c>
      <c r="D84" s="185"/>
      <c r="E84" s="190" t="s">
        <v>332</v>
      </c>
      <c r="F84" s="190"/>
      <c r="G84" s="185"/>
      <c r="H84" s="185"/>
      <c r="I84" s="194" t="s">
        <v>382</v>
      </c>
      <c r="J84" s="195"/>
      <c r="K84" s="192"/>
    </row>
    <row r="85" customHeight="1" spans="1:11">
      <c r="A85" s="191"/>
      <c r="B85" s="191"/>
      <c r="C85" s="185" t="s">
        <v>383</v>
      </c>
      <c r="D85" s="185"/>
      <c r="E85" s="190" t="s">
        <v>332</v>
      </c>
      <c r="F85" s="190"/>
      <c r="G85" s="185"/>
      <c r="H85" s="185"/>
      <c r="I85" s="194" t="s">
        <v>382</v>
      </c>
      <c r="J85" s="195"/>
      <c r="K85" s="192"/>
    </row>
    <row r="86" customHeight="1" spans="1:11">
      <c r="A86" s="191"/>
      <c r="B86" s="191"/>
      <c r="C86" s="185" t="s">
        <v>384</v>
      </c>
      <c r="D86" s="185"/>
      <c r="E86" s="189" t="s">
        <v>693</v>
      </c>
      <c r="F86" s="190"/>
      <c r="G86" s="185"/>
      <c r="H86" s="185"/>
      <c r="I86" s="194"/>
      <c r="J86" s="195"/>
      <c r="K86" s="192"/>
    </row>
    <row r="87" customHeight="1" spans="1:11">
      <c r="A87" s="191"/>
      <c r="B87" s="191"/>
      <c r="C87" s="185" t="s">
        <v>386</v>
      </c>
      <c r="D87" s="185"/>
      <c r="E87" s="189"/>
      <c r="F87" s="190"/>
      <c r="G87" s="193"/>
      <c r="H87" s="193"/>
      <c r="I87" s="194"/>
      <c r="J87" s="195"/>
      <c r="K87" s="192"/>
    </row>
    <row r="88" customHeight="1" spans="1:11">
      <c r="A88" s="191"/>
      <c r="B88" s="191"/>
      <c r="C88" s="185" t="s">
        <v>387</v>
      </c>
      <c r="D88" s="185"/>
      <c r="E88" s="189" t="s">
        <v>388</v>
      </c>
      <c r="F88" s="190"/>
      <c r="G88" s="185"/>
      <c r="H88" s="185"/>
      <c r="I88" s="194"/>
      <c r="J88" s="195"/>
      <c r="K88" s="192"/>
    </row>
    <row r="89" customHeight="1" spans="1:11">
      <c r="A89" s="191"/>
      <c r="B89" s="191"/>
      <c r="C89" s="185" t="s">
        <v>389</v>
      </c>
      <c r="D89" s="185"/>
      <c r="E89" s="189" t="s">
        <v>388</v>
      </c>
      <c r="F89" s="190"/>
      <c r="G89" s="193"/>
      <c r="H89" s="193"/>
      <c r="I89" s="194"/>
      <c r="J89" s="195"/>
      <c r="K89" s="192"/>
    </row>
    <row r="90" customHeight="1" spans="1:11">
      <c r="A90" s="191"/>
      <c r="B90" s="191"/>
      <c r="C90" s="185" t="s">
        <v>390</v>
      </c>
      <c r="D90" s="185"/>
      <c r="E90" s="189" t="s">
        <v>388</v>
      </c>
      <c r="F90" s="190"/>
      <c r="G90" s="193"/>
      <c r="H90" s="193"/>
      <c r="I90" s="194"/>
      <c r="J90" s="195"/>
      <c r="K90" s="192"/>
    </row>
    <row r="91" customHeight="1" spans="1:11">
      <c r="A91" s="191"/>
      <c r="B91" s="191"/>
      <c r="C91" s="185" t="s">
        <v>391</v>
      </c>
      <c r="D91" s="185"/>
      <c r="E91" s="189" t="s">
        <v>354</v>
      </c>
      <c r="F91" s="190"/>
      <c r="G91" s="193"/>
      <c r="H91" s="193"/>
      <c r="I91" s="194"/>
      <c r="J91" s="195"/>
      <c r="K91" s="192"/>
    </row>
    <row r="92" customHeight="1" spans="1:11">
      <c r="A92" s="191"/>
      <c r="B92" s="191"/>
      <c r="C92" s="185" t="s">
        <v>392</v>
      </c>
      <c r="D92" s="185"/>
      <c r="E92" s="189" t="s">
        <v>388</v>
      </c>
      <c r="F92" s="190"/>
      <c r="G92" s="193"/>
      <c r="H92" s="193"/>
      <c r="I92" s="194"/>
      <c r="J92" s="195"/>
      <c r="K92" s="192"/>
    </row>
    <row r="93" customHeight="1" spans="1:11">
      <c r="A93" s="191"/>
      <c r="B93" s="191"/>
      <c r="C93" s="185" t="s">
        <v>393</v>
      </c>
      <c r="D93" s="185"/>
      <c r="E93" s="189" t="s">
        <v>388</v>
      </c>
      <c r="F93" s="190"/>
      <c r="G93" s="193"/>
      <c r="H93" s="193"/>
      <c r="I93" s="194"/>
      <c r="J93" s="195"/>
      <c r="K93" s="192"/>
    </row>
    <row r="94" customHeight="1" spans="1:11">
      <c r="A94" s="191"/>
      <c r="B94" s="191"/>
      <c r="C94" s="185" t="s">
        <v>394</v>
      </c>
      <c r="D94" s="185"/>
      <c r="E94" s="189" t="s">
        <v>388</v>
      </c>
      <c r="F94" s="190"/>
      <c r="G94" s="194"/>
      <c r="H94" s="194"/>
      <c r="I94" s="194"/>
      <c r="J94" s="195"/>
      <c r="K94" s="192"/>
    </row>
    <row r="95" customHeight="1" spans="1:11">
      <c r="A95" s="191"/>
      <c r="B95" s="191"/>
      <c r="C95" s="185" t="s">
        <v>395</v>
      </c>
      <c r="D95" s="185"/>
      <c r="E95" s="189" t="s">
        <v>352</v>
      </c>
      <c r="F95" s="190"/>
      <c r="G95" s="194"/>
      <c r="H95" s="194"/>
      <c r="I95" s="194"/>
      <c r="J95" s="195"/>
      <c r="K95" s="192"/>
    </row>
    <row r="96" customHeight="1" spans="1:11">
      <c r="A96" s="191"/>
      <c r="B96" s="191"/>
      <c r="C96" s="185" t="s">
        <v>396</v>
      </c>
      <c r="D96" s="185"/>
      <c r="E96" s="189" t="s">
        <v>354</v>
      </c>
      <c r="F96" s="190"/>
      <c r="G96" s="194"/>
      <c r="H96" s="194"/>
      <c r="I96" s="194"/>
      <c r="J96" s="195"/>
      <c r="K96" s="192"/>
    </row>
    <row r="97" customHeight="1" spans="1:11">
      <c r="A97" s="191"/>
      <c r="B97" s="191"/>
      <c r="C97" s="185" t="s">
        <v>397</v>
      </c>
      <c r="D97" s="185"/>
      <c r="E97" s="189" t="s">
        <v>352</v>
      </c>
      <c r="F97" s="190"/>
      <c r="G97" s="194"/>
      <c r="H97" s="194"/>
      <c r="I97" s="194"/>
      <c r="J97" s="195"/>
      <c r="K97" s="192"/>
    </row>
    <row r="98" customHeight="1" spans="1:11">
      <c r="A98" s="191"/>
      <c r="B98" s="191"/>
      <c r="C98" s="185" t="s">
        <v>398</v>
      </c>
      <c r="D98" s="185"/>
      <c r="E98" s="189" t="s">
        <v>352</v>
      </c>
      <c r="F98" s="190"/>
      <c r="G98" s="194"/>
      <c r="H98" s="194"/>
      <c r="I98" s="194"/>
      <c r="J98" s="195"/>
      <c r="K98" s="192"/>
    </row>
    <row r="99" customHeight="1" spans="1:11">
      <c r="A99" s="191"/>
      <c r="B99" s="191"/>
      <c r="C99" s="185" t="s">
        <v>399</v>
      </c>
      <c r="D99" s="185"/>
      <c r="E99" s="189" t="s">
        <v>400</v>
      </c>
      <c r="F99" s="190"/>
      <c r="G99" s="194"/>
      <c r="H99" s="194"/>
      <c r="I99" s="194"/>
      <c r="J99" s="195"/>
      <c r="K99" s="192"/>
    </row>
    <row r="100" customHeight="1" spans="1:11">
      <c r="A100" s="191"/>
      <c r="B100" s="191"/>
      <c r="C100" s="185" t="s">
        <v>401</v>
      </c>
      <c r="D100" s="185"/>
      <c r="E100" s="189" t="s">
        <v>352</v>
      </c>
      <c r="F100" s="190"/>
      <c r="G100" s="194"/>
      <c r="H100" s="194"/>
      <c r="I100" s="194"/>
      <c r="J100" s="195"/>
      <c r="K100" s="192"/>
    </row>
    <row r="101" customHeight="1" spans="1:11">
      <c r="A101" s="191"/>
      <c r="B101" s="191"/>
      <c r="C101" s="185" t="s">
        <v>402</v>
      </c>
      <c r="D101" s="185"/>
      <c r="E101" s="189" t="s">
        <v>352</v>
      </c>
      <c r="F101" s="190"/>
      <c r="G101" s="194"/>
      <c r="H101" s="194"/>
      <c r="I101" s="194"/>
      <c r="J101" s="195"/>
      <c r="K101" s="192"/>
    </row>
    <row r="102" customHeight="1" spans="1:11">
      <c r="A102" s="191"/>
      <c r="B102" s="191"/>
      <c r="C102" s="185" t="s">
        <v>403</v>
      </c>
      <c r="D102" s="185"/>
      <c r="E102" s="189" t="s">
        <v>404</v>
      </c>
      <c r="F102" s="190"/>
      <c r="G102" s="194"/>
      <c r="H102" s="194"/>
      <c r="I102" s="194"/>
      <c r="J102" s="195"/>
      <c r="K102" s="192"/>
    </row>
    <row r="103" customHeight="1" spans="1:11">
      <c r="A103" s="191"/>
      <c r="B103" s="191"/>
      <c r="C103" s="185" t="s">
        <v>405</v>
      </c>
      <c r="D103" s="185"/>
      <c r="E103" s="189" t="s">
        <v>404</v>
      </c>
      <c r="F103" s="190"/>
      <c r="G103" s="194"/>
      <c r="H103" s="194"/>
      <c r="I103" s="194"/>
      <c r="J103" s="195"/>
      <c r="K103" s="192"/>
    </row>
    <row r="104" customHeight="1" spans="1:11">
      <c r="A104" s="191"/>
      <c r="B104" s="191"/>
      <c r="C104" s="185" t="s">
        <v>406</v>
      </c>
      <c r="D104" s="185"/>
      <c r="E104" s="189" t="s">
        <v>404</v>
      </c>
      <c r="F104" s="190"/>
      <c r="G104" s="194"/>
      <c r="H104" s="194"/>
      <c r="I104" s="194"/>
      <c r="J104" s="195"/>
      <c r="K104" s="192"/>
    </row>
    <row r="105" customHeight="1" spans="1:11">
      <c r="A105" s="191"/>
      <c r="B105" s="191"/>
      <c r="C105" s="185" t="s">
        <v>407</v>
      </c>
      <c r="D105" s="185"/>
      <c r="E105" s="189" t="s">
        <v>404</v>
      </c>
      <c r="F105" s="190"/>
      <c r="G105" s="194"/>
      <c r="H105" s="194"/>
      <c r="I105" s="194"/>
      <c r="J105" s="195"/>
      <c r="K105" s="192"/>
    </row>
    <row r="106" customHeight="1" spans="1:11">
      <c r="A106" s="191"/>
      <c r="B106" s="191"/>
      <c r="C106" s="185" t="s">
        <v>408</v>
      </c>
      <c r="D106" s="185"/>
      <c r="E106" s="189" t="s">
        <v>54</v>
      </c>
      <c r="F106" s="190"/>
      <c r="G106" s="194"/>
      <c r="H106" s="194"/>
      <c r="I106" s="194"/>
      <c r="J106" s="195"/>
      <c r="K106" s="192"/>
    </row>
    <row r="107" customHeight="1" spans="1:11">
      <c r="A107" s="191"/>
      <c r="B107" s="191"/>
      <c r="C107" s="185" t="s">
        <v>409</v>
      </c>
      <c r="D107" s="185"/>
      <c r="E107" s="189" t="s">
        <v>54</v>
      </c>
      <c r="F107" s="190"/>
      <c r="G107" s="194"/>
      <c r="H107" s="194"/>
      <c r="I107" s="194"/>
      <c r="J107" s="195"/>
      <c r="K107" s="192"/>
    </row>
    <row r="108" customHeight="1" spans="1:11">
      <c r="A108" s="191"/>
      <c r="B108" s="191"/>
      <c r="C108" s="185" t="s">
        <v>410</v>
      </c>
      <c r="D108" s="185"/>
      <c r="E108" s="189" t="s">
        <v>54</v>
      </c>
      <c r="F108" s="190"/>
      <c r="G108" s="194"/>
      <c r="H108" s="194"/>
      <c r="I108" s="194"/>
      <c r="J108" s="195"/>
      <c r="K108" s="192"/>
    </row>
    <row r="109" customHeight="1" spans="1:11">
      <c r="A109" s="191"/>
      <c r="B109" s="191"/>
      <c r="C109" s="185" t="s">
        <v>411</v>
      </c>
      <c r="D109" s="185"/>
      <c r="E109" s="189" t="s">
        <v>412</v>
      </c>
      <c r="F109" s="190"/>
      <c r="G109" s="194"/>
      <c r="H109" s="194"/>
      <c r="I109" s="194"/>
      <c r="J109" s="195"/>
      <c r="K109" s="192"/>
    </row>
    <row r="110" customHeight="1" spans="1:11">
      <c r="A110" s="191"/>
      <c r="B110" s="191"/>
      <c r="C110" s="185" t="s">
        <v>413</v>
      </c>
      <c r="D110" s="185"/>
      <c r="E110" s="189" t="s">
        <v>690</v>
      </c>
      <c r="F110" s="190"/>
      <c r="G110" s="194"/>
      <c r="H110" s="194"/>
      <c r="I110" s="194"/>
      <c r="J110" s="195"/>
      <c r="K110" s="192"/>
    </row>
    <row r="111" customHeight="1" spans="1:11">
      <c r="A111" s="191"/>
      <c r="B111" s="191"/>
      <c r="C111" s="185" t="s">
        <v>414</v>
      </c>
      <c r="D111" s="185"/>
      <c r="E111" s="189" t="s">
        <v>354</v>
      </c>
      <c r="F111" s="190"/>
      <c r="G111" s="194"/>
      <c r="H111" s="194"/>
      <c r="I111" s="194"/>
      <c r="J111" s="195"/>
      <c r="K111" s="192"/>
    </row>
    <row r="112" customHeight="1" spans="1:11">
      <c r="A112" s="191"/>
      <c r="B112" s="191"/>
      <c r="C112" s="185" t="s">
        <v>415</v>
      </c>
      <c r="D112" s="185"/>
      <c r="E112" s="189" t="s">
        <v>690</v>
      </c>
      <c r="F112" s="190"/>
      <c r="G112" s="194"/>
      <c r="H112" s="194"/>
      <c r="I112" s="194"/>
      <c r="J112" s="195"/>
      <c r="K112" s="192"/>
    </row>
    <row r="113" customHeight="1" spans="1:11">
      <c r="A113" s="191"/>
      <c r="B113" s="191"/>
      <c r="C113" s="185" t="s">
        <v>416</v>
      </c>
      <c r="D113" s="185"/>
      <c r="E113" s="189" t="s">
        <v>400</v>
      </c>
      <c r="F113" s="190"/>
      <c r="G113" s="194"/>
      <c r="H113" s="194"/>
      <c r="I113" s="194"/>
      <c r="J113" s="195"/>
      <c r="K113" s="192"/>
    </row>
    <row r="114" customHeight="1" spans="1:11">
      <c r="A114" s="191"/>
      <c r="B114" s="191"/>
      <c r="C114" s="185" t="s">
        <v>417</v>
      </c>
      <c r="D114" s="185"/>
      <c r="E114" s="189" t="s">
        <v>400</v>
      </c>
      <c r="F114" s="190"/>
      <c r="G114" s="194"/>
      <c r="H114" s="194"/>
      <c r="I114" s="194"/>
      <c r="J114" s="195"/>
      <c r="K114" s="192"/>
    </row>
    <row r="115" customHeight="1" spans="1:11">
      <c r="A115" s="191"/>
      <c r="B115" s="191"/>
      <c r="C115" s="185" t="s">
        <v>418</v>
      </c>
      <c r="D115" s="185"/>
      <c r="E115" s="189" t="s">
        <v>419</v>
      </c>
      <c r="F115" s="190"/>
      <c r="G115" s="185"/>
      <c r="H115" s="185"/>
      <c r="I115" s="194"/>
      <c r="J115" s="195"/>
      <c r="K115" s="192"/>
    </row>
    <row r="116" customHeight="1" spans="1:11">
      <c r="A116" s="191"/>
      <c r="B116" s="191"/>
      <c r="C116" s="185" t="s">
        <v>420</v>
      </c>
      <c r="D116" s="185"/>
      <c r="E116" s="189" t="s">
        <v>419</v>
      </c>
      <c r="F116" s="190"/>
      <c r="G116" s="185"/>
      <c r="H116" s="185"/>
      <c r="I116" s="194"/>
      <c r="J116" s="195"/>
      <c r="K116" s="192"/>
    </row>
    <row r="117" customHeight="1" spans="1:11">
      <c r="A117" s="191"/>
      <c r="B117" s="191"/>
      <c r="C117" s="225" t="s">
        <v>6</v>
      </c>
      <c r="D117" s="141"/>
      <c r="E117" s="189"/>
      <c r="F117" s="190"/>
      <c r="G117" s="194"/>
      <c r="H117" s="194"/>
      <c r="I117" s="194"/>
      <c r="J117" s="195"/>
      <c r="K117" s="192"/>
    </row>
    <row r="118" customHeight="1" spans="1:11">
      <c r="A118" s="186"/>
      <c r="B118" s="189" t="s">
        <v>421</v>
      </c>
      <c r="C118" s="185" t="s">
        <v>422</v>
      </c>
      <c r="D118" s="185" t="s">
        <v>423</v>
      </c>
      <c r="E118" s="189" t="s">
        <v>354</v>
      </c>
      <c r="F118" s="190"/>
      <c r="G118" s="194"/>
      <c r="H118" s="194"/>
      <c r="I118" s="194"/>
      <c r="J118" s="195"/>
      <c r="K118" s="192"/>
    </row>
    <row r="119" customHeight="1" spans="1:11">
      <c r="A119" s="191"/>
      <c r="B119" s="189"/>
      <c r="C119" s="185"/>
      <c r="D119" s="185" t="s">
        <v>424</v>
      </c>
      <c r="E119" s="189" t="s">
        <v>354</v>
      </c>
      <c r="F119" s="190"/>
      <c r="G119" s="194"/>
      <c r="H119" s="194"/>
      <c r="I119" s="194"/>
      <c r="J119" s="195"/>
      <c r="K119" s="192"/>
    </row>
    <row r="120" customHeight="1" spans="1:11">
      <c r="A120" s="191"/>
      <c r="B120" s="189"/>
      <c r="C120" s="185"/>
      <c r="D120" s="185" t="s">
        <v>373</v>
      </c>
      <c r="E120" s="189" t="s">
        <v>425</v>
      </c>
      <c r="F120" s="190"/>
      <c r="G120" s="194"/>
      <c r="H120" s="194"/>
      <c r="I120" s="194"/>
      <c r="J120" s="195"/>
      <c r="K120" s="192"/>
    </row>
    <row r="121" customHeight="1" spans="1:11">
      <c r="A121" s="191"/>
      <c r="B121" s="189"/>
      <c r="C121" s="185" t="s">
        <v>426</v>
      </c>
      <c r="D121" s="185" t="s">
        <v>427</v>
      </c>
      <c r="E121" s="189" t="s">
        <v>412</v>
      </c>
      <c r="F121" s="190"/>
      <c r="G121" s="194"/>
      <c r="H121" s="194"/>
      <c r="I121" s="194"/>
      <c r="J121" s="195"/>
      <c r="K121" s="192"/>
    </row>
    <row r="122" customHeight="1" spans="1:11">
      <c r="A122" s="191"/>
      <c r="B122" s="189"/>
      <c r="C122" s="185"/>
      <c r="D122" s="185" t="s">
        <v>428</v>
      </c>
      <c r="E122" s="189" t="s">
        <v>412</v>
      </c>
      <c r="F122" s="190"/>
      <c r="G122" s="194"/>
      <c r="H122" s="194"/>
      <c r="I122" s="194"/>
      <c r="J122" s="195"/>
      <c r="K122" s="192"/>
    </row>
    <row r="123" customHeight="1" spans="1:11">
      <c r="A123" s="191"/>
      <c r="B123" s="189"/>
      <c r="C123" s="185"/>
      <c r="D123" s="185" t="s">
        <v>429</v>
      </c>
      <c r="E123" s="189" t="s">
        <v>412</v>
      </c>
      <c r="F123" s="190"/>
      <c r="G123" s="194"/>
      <c r="H123" s="194"/>
      <c r="I123" s="194"/>
      <c r="J123" s="195"/>
      <c r="K123" s="192"/>
    </row>
    <row r="124" customHeight="1" spans="1:11">
      <c r="A124" s="191"/>
      <c r="B124" s="189"/>
      <c r="C124" s="185"/>
      <c r="D124" s="185" t="s">
        <v>430</v>
      </c>
      <c r="E124" s="189" t="s">
        <v>412</v>
      </c>
      <c r="F124" s="190"/>
      <c r="G124" s="194"/>
      <c r="H124" s="194"/>
      <c r="I124" s="194"/>
      <c r="J124" s="195"/>
      <c r="K124" s="192"/>
    </row>
    <row r="125" customHeight="1" spans="1:11">
      <c r="A125" s="191"/>
      <c r="B125" s="189"/>
      <c r="C125" s="185"/>
      <c r="D125" s="185" t="s">
        <v>431</v>
      </c>
      <c r="E125" s="189" t="s">
        <v>412</v>
      </c>
      <c r="F125" s="190"/>
      <c r="G125" s="194"/>
      <c r="H125" s="194"/>
      <c r="I125" s="194"/>
      <c r="J125" s="195"/>
      <c r="K125" s="192"/>
    </row>
    <row r="126" customHeight="1" spans="1:11">
      <c r="A126" s="191"/>
      <c r="B126" s="189"/>
      <c r="C126" s="185"/>
      <c r="D126" s="185" t="s">
        <v>432</v>
      </c>
      <c r="E126" s="189" t="s">
        <v>690</v>
      </c>
      <c r="F126" s="190"/>
      <c r="G126" s="194"/>
      <c r="H126" s="194"/>
      <c r="I126" s="194"/>
      <c r="J126" s="195"/>
      <c r="K126" s="192"/>
    </row>
    <row r="127" customHeight="1" spans="1:11">
      <c r="A127" s="191"/>
      <c r="B127" s="189"/>
      <c r="C127" s="185"/>
      <c r="D127" s="185" t="s">
        <v>433</v>
      </c>
      <c r="E127" s="189" t="s">
        <v>412</v>
      </c>
      <c r="F127" s="190"/>
      <c r="G127" s="194"/>
      <c r="H127" s="194"/>
      <c r="I127" s="194"/>
      <c r="J127" s="195"/>
      <c r="K127" s="192"/>
    </row>
    <row r="128" customHeight="1" spans="1:11">
      <c r="A128" s="191"/>
      <c r="B128" s="189"/>
      <c r="C128" s="185"/>
      <c r="D128" s="185" t="s">
        <v>434</v>
      </c>
      <c r="E128" s="189" t="s">
        <v>412</v>
      </c>
      <c r="F128" s="190"/>
      <c r="G128" s="194"/>
      <c r="H128" s="194"/>
      <c r="I128" s="194"/>
      <c r="J128" s="195"/>
      <c r="K128" s="192"/>
    </row>
    <row r="129" customHeight="1" spans="1:11">
      <c r="A129" s="198"/>
      <c r="B129" s="189"/>
      <c r="C129" s="224" t="s">
        <v>7</v>
      </c>
      <c r="D129" s="224"/>
      <c r="E129" s="189"/>
      <c r="F129" s="190"/>
      <c r="G129" s="194"/>
      <c r="H129" s="194"/>
      <c r="I129" s="194"/>
      <c r="J129" s="195"/>
      <c r="K129" s="192"/>
    </row>
    <row r="130" customHeight="1" spans="1:11">
      <c r="A130" s="138"/>
      <c r="B130" s="139" t="s">
        <v>436</v>
      </c>
      <c r="C130" s="140"/>
      <c r="D130" s="141"/>
      <c r="E130" s="53" t="s">
        <v>437</v>
      </c>
      <c r="F130" s="142">
        <f>B3</f>
        <v>0.4</v>
      </c>
      <c r="G130" s="194"/>
      <c r="H130" s="194"/>
      <c r="I130" s="194"/>
      <c r="J130" s="195"/>
      <c r="K130" s="192"/>
    </row>
    <row r="131" customHeight="1" spans="1:11">
      <c r="A131" s="226" t="s">
        <v>10</v>
      </c>
      <c r="B131" s="227"/>
      <c r="C131" s="227"/>
      <c r="D131" s="228"/>
      <c r="E131" s="189"/>
      <c r="F131" s="190"/>
      <c r="G131" s="185"/>
      <c r="H131" s="185"/>
      <c r="I131" s="194" t="s">
        <v>378</v>
      </c>
      <c r="J131" s="195"/>
      <c r="K131" s="192"/>
    </row>
    <row r="132" customHeight="1" spans="1:11">
      <c r="A132" s="145" t="s">
        <v>438</v>
      </c>
      <c r="B132" s="229"/>
      <c r="C132" s="230" t="s">
        <v>439</v>
      </c>
      <c r="D132" s="231"/>
      <c r="E132" s="232"/>
      <c r="F132" s="232"/>
      <c r="G132" s="233"/>
      <c r="H132" s="233"/>
      <c r="I132" s="233"/>
      <c r="J132" s="235"/>
      <c r="K132" s="235"/>
    </row>
    <row r="133" customHeight="1" spans="1:11">
      <c r="A133" s="64"/>
      <c r="B133" s="234" t="s">
        <v>41</v>
      </c>
      <c r="C133" s="235" t="s">
        <v>440</v>
      </c>
      <c r="D133" s="236"/>
      <c r="E133" s="234" t="s">
        <v>441</v>
      </c>
      <c r="F133" s="237"/>
      <c r="G133" s="233"/>
      <c r="H133" s="233"/>
      <c r="I133" s="233" t="s">
        <v>694</v>
      </c>
      <c r="J133" s="235"/>
      <c r="K133" s="235"/>
    </row>
    <row r="134" customHeight="1" spans="1:11">
      <c r="A134" s="147"/>
      <c r="B134" s="234"/>
      <c r="C134" s="235" t="s">
        <v>443</v>
      </c>
      <c r="D134" s="236"/>
      <c r="E134" s="234" t="s">
        <v>441</v>
      </c>
      <c r="F134" s="237"/>
      <c r="G134" s="233"/>
      <c r="H134" s="233"/>
      <c r="I134" s="233" t="s">
        <v>695</v>
      </c>
      <c r="J134" s="235"/>
      <c r="K134" s="235"/>
    </row>
    <row r="135" customHeight="1" spans="1:11">
      <c r="A135" s="147"/>
      <c r="B135" s="234"/>
      <c r="C135" s="235" t="s">
        <v>445</v>
      </c>
      <c r="D135" s="236"/>
      <c r="E135" s="234" t="s">
        <v>441</v>
      </c>
      <c r="F135" s="237"/>
      <c r="G135" s="233"/>
      <c r="H135" s="233"/>
      <c r="I135" s="233" t="s">
        <v>696</v>
      </c>
      <c r="J135" s="235"/>
      <c r="K135" s="235"/>
    </row>
    <row r="136" customHeight="1" spans="1:11">
      <c r="A136" s="147"/>
      <c r="B136" s="234"/>
      <c r="C136" s="235" t="s">
        <v>447</v>
      </c>
      <c r="D136" s="236"/>
      <c r="E136" s="234" t="s">
        <v>441</v>
      </c>
      <c r="F136" s="238">
        <v>0.4</v>
      </c>
      <c r="G136" s="233"/>
      <c r="H136" s="233"/>
      <c r="I136" s="233" t="s">
        <v>694</v>
      </c>
      <c r="J136" s="235"/>
      <c r="K136" s="235"/>
    </row>
    <row r="137" customHeight="1" spans="1:11">
      <c r="A137" s="147"/>
      <c r="B137" s="234"/>
      <c r="C137" s="235" t="s">
        <v>448</v>
      </c>
      <c r="D137" s="236"/>
      <c r="E137" s="234" t="s">
        <v>441</v>
      </c>
      <c r="F137" s="238"/>
      <c r="G137" s="233"/>
      <c r="H137" s="233"/>
      <c r="I137" s="233" t="s">
        <v>695</v>
      </c>
      <c r="J137" s="235"/>
      <c r="K137" s="235"/>
    </row>
    <row r="138" customHeight="1" spans="1:11">
      <c r="A138" s="147"/>
      <c r="B138" s="234"/>
      <c r="C138" s="235" t="s">
        <v>449</v>
      </c>
      <c r="D138" s="236"/>
      <c r="E138" s="234" t="s">
        <v>441</v>
      </c>
      <c r="F138" s="238"/>
      <c r="G138" s="233"/>
      <c r="H138" s="233"/>
      <c r="I138" s="233" t="s">
        <v>696</v>
      </c>
      <c r="J138" s="235"/>
      <c r="K138" s="235"/>
    </row>
    <row r="139" customHeight="1" spans="1:11">
      <c r="A139" s="147"/>
      <c r="B139" s="234"/>
      <c r="C139" s="235" t="s">
        <v>450</v>
      </c>
      <c r="D139" s="236"/>
      <c r="E139" s="234" t="s">
        <v>441</v>
      </c>
      <c r="F139" s="238"/>
      <c r="G139" s="233"/>
      <c r="H139" s="233"/>
      <c r="I139" s="233" t="s">
        <v>697</v>
      </c>
      <c r="J139" s="235"/>
      <c r="K139" s="235"/>
    </row>
    <row r="140" customHeight="1" spans="1:11">
      <c r="A140" s="147"/>
      <c r="B140" s="234"/>
      <c r="C140" s="235" t="s">
        <v>452</v>
      </c>
      <c r="D140" s="236"/>
      <c r="E140" s="234" t="s">
        <v>441</v>
      </c>
      <c r="F140" s="238"/>
      <c r="G140" s="233"/>
      <c r="H140" s="233"/>
      <c r="I140" s="233" t="s">
        <v>697</v>
      </c>
      <c r="J140" s="235"/>
      <c r="K140" s="235"/>
    </row>
    <row r="141" customHeight="1" spans="1:11">
      <c r="A141" s="147"/>
      <c r="B141" s="234"/>
      <c r="C141" s="235" t="s">
        <v>453</v>
      </c>
      <c r="D141" s="236"/>
      <c r="E141" s="234" t="s">
        <v>441</v>
      </c>
      <c r="F141" s="238"/>
      <c r="G141" s="233"/>
      <c r="H141" s="233"/>
      <c r="I141" s="233" t="s">
        <v>698</v>
      </c>
      <c r="J141" s="235"/>
      <c r="K141" s="235"/>
    </row>
    <row r="142" customHeight="1" spans="1:11">
      <c r="A142" s="147"/>
      <c r="B142" s="234"/>
      <c r="C142" s="235" t="s">
        <v>455</v>
      </c>
      <c r="D142" s="236"/>
      <c r="E142" s="234" t="s">
        <v>441</v>
      </c>
      <c r="F142" s="238">
        <v>0.4</v>
      </c>
      <c r="G142" s="233"/>
      <c r="H142" s="233"/>
      <c r="I142" s="233" t="s">
        <v>697</v>
      </c>
      <c r="J142" s="235"/>
      <c r="K142" s="235"/>
    </row>
    <row r="143" customHeight="1" spans="1:11">
      <c r="A143" s="147"/>
      <c r="B143" s="234"/>
      <c r="C143" s="235" t="s">
        <v>456</v>
      </c>
      <c r="D143" s="236"/>
      <c r="E143" s="234" t="s">
        <v>441</v>
      </c>
      <c r="F143" s="237"/>
      <c r="G143" s="233"/>
      <c r="H143" s="233"/>
      <c r="I143" s="233" t="s">
        <v>697</v>
      </c>
      <c r="J143" s="235"/>
      <c r="K143" s="235"/>
    </row>
    <row r="144" customHeight="1" spans="1:11">
      <c r="A144" s="147"/>
      <c r="B144" s="234"/>
      <c r="C144" s="235" t="s">
        <v>457</v>
      </c>
      <c r="D144" s="236"/>
      <c r="E144" s="234" t="s">
        <v>441</v>
      </c>
      <c r="F144" s="237"/>
      <c r="G144" s="233"/>
      <c r="H144" s="233"/>
      <c r="I144" s="233" t="s">
        <v>698</v>
      </c>
      <c r="J144" s="235"/>
      <c r="K144" s="235"/>
    </row>
    <row r="145" customHeight="1" spans="1:11">
      <c r="A145" s="147"/>
      <c r="B145" s="234"/>
      <c r="C145" s="235" t="s">
        <v>458</v>
      </c>
      <c r="D145" s="236"/>
      <c r="E145" s="234" t="s">
        <v>459</v>
      </c>
      <c r="F145" s="239">
        <v>4.8</v>
      </c>
      <c r="G145" s="240"/>
      <c r="H145" s="240"/>
      <c r="I145" s="233" t="s">
        <v>699</v>
      </c>
      <c r="J145" s="235"/>
      <c r="K145" s="235"/>
    </row>
    <row r="146" customHeight="1" spans="1:11">
      <c r="A146" s="147"/>
      <c r="B146" s="234"/>
      <c r="C146" s="235" t="s">
        <v>461</v>
      </c>
      <c r="D146" s="236"/>
      <c r="E146" s="234" t="s">
        <v>459</v>
      </c>
      <c r="F146" s="239"/>
      <c r="G146" s="240"/>
      <c r="H146" s="240"/>
      <c r="I146" s="233" t="s">
        <v>700</v>
      </c>
      <c r="J146" s="235"/>
      <c r="K146" s="235"/>
    </row>
    <row r="147" customHeight="1" spans="1:11">
      <c r="A147" s="147"/>
      <c r="B147" s="234"/>
      <c r="C147" s="235" t="s">
        <v>463</v>
      </c>
      <c r="D147" s="236"/>
      <c r="E147" s="234" t="s">
        <v>459</v>
      </c>
      <c r="F147" s="239"/>
      <c r="G147" s="240"/>
      <c r="H147" s="240"/>
      <c r="I147" s="233" t="s">
        <v>701</v>
      </c>
      <c r="J147" s="235"/>
      <c r="K147" s="235"/>
    </row>
    <row r="148" customHeight="1" spans="1:11">
      <c r="A148" s="147"/>
      <c r="B148" s="234"/>
      <c r="C148" s="235" t="s">
        <v>465</v>
      </c>
      <c r="D148" s="236"/>
      <c r="E148" s="234" t="s">
        <v>459</v>
      </c>
      <c r="F148" s="239">
        <v>4.8</v>
      </c>
      <c r="G148" s="240"/>
      <c r="H148" s="240"/>
      <c r="I148" s="233" t="s">
        <v>466</v>
      </c>
      <c r="J148" s="235"/>
      <c r="K148" s="235"/>
    </row>
    <row r="149" customHeight="1" spans="1:11">
      <c r="A149" s="147"/>
      <c r="B149" s="234"/>
      <c r="C149" s="235" t="s">
        <v>467</v>
      </c>
      <c r="D149" s="236"/>
      <c r="E149" s="234" t="s">
        <v>459</v>
      </c>
      <c r="F149" s="239"/>
      <c r="G149" s="240"/>
      <c r="H149" s="240"/>
      <c r="I149" s="233" t="s">
        <v>468</v>
      </c>
      <c r="J149" s="235"/>
      <c r="K149" s="235"/>
    </row>
    <row r="150" customHeight="1" spans="1:11">
      <c r="A150" s="151"/>
      <c r="B150" s="234"/>
      <c r="C150" s="235" t="s">
        <v>469</v>
      </c>
      <c r="D150" s="236"/>
      <c r="E150" s="234" t="s">
        <v>459</v>
      </c>
      <c r="F150" s="239"/>
      <c r="G150" s="240"/>
      <c r="H150" s="240"/>
      <c r="I150" s="233" t="s">
        <v>470</v>
      </c>
      <c r="J150" s="235"/>
      <c r="K150" s="235"/>
    </row>
    <row r="151" customHeight="1" spans="1:11">
      <c r="A151" s="64"/>
      <c r="B151" s="234" t="s">
        <v>307</v>
      </c>
      <c r="C151" s="241" t="s">
        <v>471</v>
      </c>
      <c r="D151" s="242"/>
      <c r="E151" s="234" t="s">
        <v>441</v>
      </c>
      <c r="F151" s="237"/>
      <c r="G151" s="243"/>
      <c r="H151" s="243"/>
      <c r="I151" s="233"/>
      <c r="J151" s="235"/>
      <c r="K151" s="235"/>
    </row>
    <row r="152" customHeight="1" spans="1:11">
      <c r="A152" s="147"/>
      <c r="B152" s="234"/>
      <c r="C152" s="241" t="s">
        <v>472</v>
      </c>
      <c r="D152" s="242"/>
      <c r="E152" s="234" t="s">
        <v>441</v>
      </c>
      <c r="F152" s="237"/>
      <c r="G152" s="243"/>
      <c r="H152" s="243"/>
      <c r="I152" s="233"/>
      <c r="J152" s="235"/>
      <c r="K152" s="235"/>
    </row>
    <row r="153" customHeight="1" spans="1:11">
      <c r="A153" s="147"/>
      <c r="B153" s="234"/>
      <c r="C153" s="241" t="s">
        <v>473</v>
      </c>
      <c r="D153" s="242"/>
      <c r="E153" s="234" t="s">
        <v>459</v>
      </c>
      <c r="F153" s="239"/>
      <c r="G153" s="244"/>
      <c r="H153" s="244"/>
      <c r="I153" s="233"/>
      <c r="J153" s="235"/>
      <c r="K153" s="235"/>
    </row>
    <row r="154" customHeight="1" spans="1:11">
      <c r="A154" s="151"/>
      <c r="B154" s="234"/>
      <c r="C154" s="241" t="s">
        <v>474</v>
      </c>
      <c r="D154" s="242"/>
      <c r="E154" s="234" t="s">
        <v>459</v>
      </c>
      <c r="F154" s="239"/>
      <c r="G154" s="244"/>
      <c r="H154" s="244"/>
      <c r="I154" s="233"/>
      <c r="J154" s="235"/>
      <c r="K154" s="235"/>
    </row>
    <row r="155" customHeight="1" spans="1:11">
      <c r="A155" s="64"/>
      <c r="B155" s="234" t="s">
        <v>475</v>
      </c>
      <c r="C155" s="241" t="s">
        <v>476</v>
      </c>
      <c r="D155" s="242"/>
      <c r="E155" s="234" t="s">
        <v>459</v>
      </c>
      <c r="F155" s="239"/>
      <c r="G155" s="244"/>
      <c r="H155" s="244"/>
      <c r="I155" s="233"/>
      <c r="J155" s="235"/>
      <c r="K155" s="235"/>
    </row>
    <row r="156" customHeight="1" spans="1:11">
      <c r="A156" s="147"/>
      <c r="B156" s="234"/>
      <c r="C156" s="241" t="s">
        <v>477</v>
      </c>
      <c r="D156" s="242"/>
      <c r="E156" s="234" t="s">
        <v>459</v>
      </c>
      <c r="F156" s="239"/>
      <c r="G156" s="244"/>
      <c r="H156" s="244"/>
      <c r="I156" s="233"/>
      <c r="J156" s="235"/>
      <c r="K156" s="235"/>
    </row>
    <row r="157" customHeight="1" spans="1:11">
      <c r="A157" s="147"/>
      <c r="B157" s="234"/>
      <c r="C157" s="241" t="s">
        <v>478</v>
      </c>
      <c r="D157" s="242"/>
      <c r="E157" s="234" t="s">
        <v>459</v>
      </c>
      <c r="F157" s="239"/>
      <c r="G157" s="244"/>
      <c r="H157" s="244"/>
      <c r="I157" s="233"/>
      <c r="J157" s="235"/>
      <c r="K157" s="235"/>
    </row>
    <row r="158" customHeight="1" spans="1:11">
      <c r="A158" s="147"/>
      <c r="B158" s="234"/>
      <c r="C158" s="241" t="s">
        <v>479</v>
      </c>
      <c r="D158" s="242"/>
      <c r="E158" s="234" t="s">
        <v>459</v>
      </c>
      <c r="F158" s="239"/>
      <c r="G158" s="244"/>
      <c r="H158" s="244"/>
      <c r="I158" s="233"/>
      <c r="J158" s="235"/>
      <c r="K158" s="235"/>
    </row>
    <row r="159" customHeight="1" spans="1:11">
      <c r="A159" s="147"/>
      <c r="B159" s="234"/>
      <c r="C159" s="241" t="s">
        <v>480</v>
      </c>
      <c r="D159" s="242"/>
      <c r="E159" s="234" t="s">
        <v>459</v>
      </c>
      <c r="F159" s="239"/>
      <c r="G159" s="244"/>
      <c r="H159" s="244"/>
      <c r="I159" s="233"/>
      <c r="J159" s="235"/>
      <c r="K159" s="235"/>
    </row>
    <row r="160" customHeight="1" spans="1:11">
      <c r="A160" s="147"/>
      <c r="B160" s="234"/>
      <c r="C160" s="241" t="s">
        <v>481</v>
      </c>
      <c r="D160" s="242"/>
      <c r="E160" s="234" t="s">
        <v>459</v>
      </c>
      <c r="F160" s="239"/>
      <c r="G160" s="244"/>
      <c r="H160" s="244"/>
      <c r="I160" s="233"/>
      <c r="J160" s="235"/>
      <c r="K160" s="235"/>
    </row>
    <row r="161" customHeight="1" spans="1:11">
      <c r="A161" s="147"/>
      <c r="B161" s="234"/>
      <c r="C161" s="241" t="s">
        <v>482</v>
      </c>
      <c r="D161" s="242"/>
      <c r="E161" s="234" t="s">
        <v>459</v>
      </c>
      <c r="F161" s="239"/>
      <c r="G161" s="244"/>
      <c r="H161" s="244"/>
      <c r="I161" s="233"/>
      <c r="J161" s="235"/>
      <c r="K161" s="235"/>
    </row>
    <row r="162" customHeight="1" spans="1:11">
      <c r="A162" s="147"/>
      <c r="B162" s="234"/>
      <c r="C162" s="241" t="s">
        <v>483</v>
      </c>
      <c r="D162" s="242"/>
      <c r="E162" s="234" t="s">
        <v>459</v>
      </c>
      <c r="F162" s="239"/>
      <c r="G162" s="244"/>
      <c r="H162" s="244"/>
      <c r="I162" s="233"/>
      <c r="J162" s="235"/>
      <c r="K162" s="235"/>
    </row>
    <row r="163" customHeight="1" spans="1:11">
      <c r="A163" s="147"/>
      <c r="B163" s="234"/>
      <c r="C163" s="241" t="s">
        <v>484</v>
      </c>
      <c r="D163" s="242"/>
      <c r="E163" s="234" t="s">
        <v>441</v>
      </c>
      <c r="F163" s="237"/>
      <c r="G163" s="243"/>
      <c r="H163" s="243"/>
      <c r="I163" s="233"/>
      <c r="J163" s="235"/>
      <c r="K163" s="235"/>
    </row>
    <row r="164" customHeight="1" spans="1:11">
      <c r="A164" s="151"/>
      <c r="B164" s="234"/>
      <c r="C164" s="241" t="s">
        <v>485</v>
      </c>
      <c r="D164" s="242"/>
      <c r="E164" s="234" t="s">
        <v>441</v>
      </c>
      <c r="F164" s="237"/>
      <c r="G164" s="243"/>
      <c r="H164" s="243"/>
      <c r="I164" s="233"/>
      <c r="J164" s="235"/>
      <c r="K164" s="235"/>
    </row>
    <row r="165" customHeight="1" spans="1:11">
      <c r="A165" s="56"/>
      <c r="B165" s="245" t="s">
        <v>11</v>
      </c>
      <c r="C165" s="246"/>
      <c r="D165" s="247"/>
      <c r="E165" s="234"/>
      <c r="F165" s="248"/>
      <c r="G165" s="233"/>
      <c r="H165" s="233"/>
      <c r="I165" s="233"/>
      <c r="J165" s="235"/>
      <c r="K165" s="235"/>
    </row>
    <row r="166" customHeight="1" spans="1:11">
      <c r="A166" s="53" t="s">
        <v>486</v>
      </c>
      <c r="B166" s="249" t="s">
        <v>487</v>
      </c>
      <c r="C166" s="250"/>
      <c r="D166" s="251"/>
      <c r="E166" s="252"/>
      <c r="F166" s="253"/>
      <c r="G166" s="254"/>
      <c r="H166" s="254"/>
      <c r="I166" s="254"/>
      <c r="J166" s="264"/>
      <c r="K166" s="264"/>
    </row>
    <row r="167" customHeight="1" spans="1:11">
      <c r="A167" s="53"/>
      <c r="B167" s="252"/>
      <c r="C167" s="255" t="s">
        <v>488</v>
      </c>
      <c r="D167" s="255"/>
      <c r="E167" s="252" t="s">
        <v>54</v>
      </c>
      <c r="F167" s="252"/>
      <c r="G167" s="254"/>
      <c r="H167" s="254"/>
      <c r="I167" s="254"/>
      <c r="J167" s="264"/>
      <c r="K167" s="264"/>
    </row>
    <row r="168" customHeight="1" spans="1:11">
      <c r="A168" s="53"/>
      <c r="B168" s="252"/>
      <c r="C168" s="255" t="s">
        <v>489</v>
      </c>
      <c r="D168" s="255"/>
      <c r="E168" s="252"/>
      <c r="F168" s="252"/>
      <c r="G168" s="254"/>
      <c r="H168" s="254"/>
      <c r="I168" s="254"/>
      <c r="J168" s="264"/>
      <c r="K168" s="264"/>
    </row>
    <row r="169" customHeight="1" spans="1:11">
      <c r="A169" s="53"/>
      <c r="B169" s="252"/>
      <c r="C169" s="256" t="s">
        <v>702</v>
      </c>
      <c r="D169" s="256"/>
      <c r="E169" s="252" t="s">
        <v>412</v>
      </c>
      <c r="F169" s="252"/>
      <c r="G169" s="254"/>
      <c r="H169" s="254"/>
      <c r="I169" s="254" t="s">
        <v>491</v>
      </c>
      <c r="J169" s="264"/>
      <c r="K169" s="264"/>
    </row>
    <row r="170" customHeight="1" spans="1:11">
      <c r="A170" s="53"/>
      <c r="B170" s="252"/>
      <c r="C170" s="256" t="s">
        <v>703</v>
      </c>
      <c r="D170" s="256"/>
      <c r="E170" s="252" t="s">
        <v>412</v>
      </c>
      <c r="F170" s="252">
        <v>1.75</v>
      </c>
      <c r="G170" s="254"/>
      <c r="H170" s="254"/>
      <c r="I170" s="254" t="s">
        <v>491</v>
      </c>
      <c r="J170" s="264"/>
      <c r="K170" s="264"/>
    </row>
    <row r="171" customHeight="1" spans="1:11">
      <c r="A171" s="53"/>
      <c r="B171" s="252"/>
      <c r="C171" s="256" t="s">
        <v>704</v>
      </c>
      <c r="D171" s="256"/>
      <c r="E171" s="252" t="s">
        <v>412</v>
      </c>
      <c r="F171" s="252"/>
      <c r="G171" s="254"/>
      <c r="H171" s="254"/>
      <c r="I171" s="254" t="s">
        <v>491</v>
      </c>
      <c r="J171" s="264"/>
      <c r="K171" s="264"/>
    </row>
    <row r="172" customHeight="1" spans="1:11">
      <c r="A172" s="53"/>
      <c r="B172" s="252"/>
      <c r="C172" s="256" t="s">
        <v>705</v>
      </c>
      <c r="D172" s="256"/>
      <c r="E172" s="252" t="s">
        <v>412</v>
      </c>
      <c r="F172" s="252"/>
      <c r="G172" s="254"/>
      <c r="H172" s="254"/>
      <c r="I172" s="254" t="s">
        <v>491</v>
      </c>
      <c r="J172" s="264"/>
      <c r="K172" s="264"/>
    </row>
    <row r="173" customHeight="1" spans="1:11">
      <c r="A173" s="53"/>
      <c r="B173" s="252"/>
      <c r="C173" s="255" t="s">
        <v>706</v>
      </c>
      <c r="D173" s="255"/>
      <c r="E173" s="252" t="s">
        <v>412</v>
      </c>
      <c r="F173" s="252"/>
      <c r="G173" s="254"/>
      <c r="H173" s="254"/>
      <c r="I173" s="254" t="s">
        <v>496</v>
      </c>
      <c r="J173" s="264"/>
      <c r="K173" s="264"/>
    </row>
    <row r="174" customHeight="1" spans="1:11">
      <c r="A174" s="53"/>
      <c r="B174" s="257"/>
      <c r="C174" s="254" t="s">
        <v>497</v>
      </c>
      <c r="D174" s="258"/>
      <c r="E174" s="252" t="s">
        <v>412</v>
      </c>
      <c r="F174" s="252"/>
      <c r="G174" s="254"/>
      <c r="H174" s="254"/>
      <c r="I174" s="254"/>
      <c r="J174" s="264"/>
      <c r="K174" s="264"/>
    </row>
    <row r="175" customHeight="1" spans="1:11">
      <c r="A175" s="53"/>
      <c r="B175" s="252"/>
      <c r="C175" s="256" t="s">
        <v>498</v>
      </c>
      <c r="D175" s="256"/>
      <c r="E175" s="252" t="s">
        <v>412</v>
      </c>
      <c r="F175" s="252">
        <v>0.38</v>
      </c>
      <c r="G175" s="254"/>
      <c r="H175" s="254"/>
      <c r="I175" s="254" t="s">
        <v>499</v>
      </c>
      <c r="J175" s="264"/>
      <c r="K175" s="264"/>
    </row>
    <row r="176" customHeight="1" spans="1:11">
      <c r="A176" s="53"/>
      <c r="B176" s="252"/>
      <c r="C176" s="256" t="s">
        <v>500</v>
      </c>
      <c r="D176" s="256"/>
      <c r="E176" s="252" t="s">
        <v>352</v>
      </c>
      <c r="F176" s="252">
        <v>0.07</v>
      </c>
      <c r="G176" s="254"/>
      <c r="H176" s="254"/>
      <c r="I176" s="254" t="s">
        <v>501</v>
      </c>
      <c r="J176" s="264"/>
      <c r="K176" s="264"/>
    </row>
    <row r="177" customHeight="1" spans="1:11">
      <c r="A177" s="53"/>
      <c r="B177" s="252"/>
      <c r="C177" s="256" t="s">
        <v>502</v>
      </c>
      <c r="D177" s="256"/>
      <c r="E177" s="252" t="s">
        <v>352</v>
      </c>
      <c r="F177" s="252">
        <v>0.08</v>
      </c>
      <c r="G177" s="254"/>
      <c r="H177" s="254"/>
      <c r="I177" s="254" t="s">
        <v>503</v>
      </c>
      <c r="J177" s="264"/>
      <c r="K177" s="264"/>
    </row>
    <row r="178" customHeight="1" spans="1:11">
      <c r="A178" s="53"/>
      <c r="B178" s="252"/>
      <c r="C178" s="256" t="s">
        <v>504</v>
      </c>
      <c r="D178" s="256"/>
      <c r="E178" s="252" t="s">
        <v>352</v>
      </c>
      <c r="F178" s="252"/>
      <c r="G178" s="254"/>
      <c r="H178" s="254"/>
      <c r="I178" s="254" t="s">
        <v>505</v>
      </c>
      <c r="J178" s="264"/>
      <c r="K178" s="264"/>
    </row>
    <row r="179" customHeight="1" spans="1:11">
      <c r="A179" s="53"/>
      <c r="B179" s="252"/>
      <c r="C179" s="256" t="s">
        <v>506</v>
      </c>
      <c r="D179" s="256"/>
      <c r="E179" s="252" t="s">
        <v>352</v>
      </c>
      <c r="F179" s="252"/>
      <c r="G179" s="254"/>
      <c r="H179" s="254"/>
      <c r="I179" s="254" t="s">
        <v>507</v>
      </c>
      <c r="J179" s="264"/>
      <c r="K179" s="264"/>
    </row>
    <row r="180" customHeight="1" spans="1:11">
      <c r="A180" s="53"/>
      <c r="B180" s="257"/>
      <c r="C180" s="254" t="s">
        <v>508</v>
      </c>
      <c r="D180" s="258"/>
      <c r="E180" s="252" t="s">
        <v>404</v>
      </c>
      <c r="F180" s="252">
        <v>2</v>
      </c>
      <c r="G180" s="254"/>
      <c r="H180" s="254"/>
      <c r="I180" s="254"/>
      <c r="J180" s="264"/>
      <c r="K180" s="264"/>
    </row>
    <row r="181" customHeight="1" spans="1:11">
      <c r="A181" s="53"/>
      <c r="B181" s="257"/>
      <c r="C181" s="254" t="s">
        <v>509</v>
      </c>
      <c r="D181" s="258"/>
      <c r="E181" s="252" t="s">
        <v>412</v>
      </c>
      <c r="F181" s="252"/>
      <c r="G181" s="254"/>
      <c r="H181" s="254"/>
      <c r="I181" s="254"/>
      <c r="J181" s="264"/>
      <c r="K181" s="264"/>
    </row>
    <row r="182" customHeight="1" spans="1:11">
      <c r="A182" s="53"/>
      <c r="B182" s="257"/>
      <c r="C182" s="254" t="s">
        <v>510</v>
      </c>
      <c r="D182" s="258"/>
      <c r="E182" s="252" t="s">
        <v>352</v>
      </c>
      <c r="F182" s="252">
        <v>0.08</v>
      </c>
      <c r="G182" s="254"/>
      <c r="H182" s="254"/>
      <c r="I182" s="254"/>
      <c r="J182" s="264"/>
      <c r="K182" s="264"/>
    </row>
    <row r="183" customHeight="1" spans="1:11">
      <c r="A183" s="53"/>
      <c r="B183" s="257"/>
      <c r="C183" s="254" t="s">
        <v>511</v>
      </c>
      <c r="D183" s="258"/>
      <c r="E183" s="252" t="s">
        <v>352</v>
      </c>
      <c r="F183" s="252">
        <v>0.07</v>
      </c>
      <c r="G183" s="254"/>
      <c r="H183" s="254"/>
      <c r="I183" s="254"/>
      <c r="J183" s="264"/>
      <c r="K183" s="264"/>
    </row>
    <row r="184" customHeight="1" spans="1:11">
      <c r="A184" s="53"/>
      <c r="B184" s="252"/>
      <c r="C184" s="256" t="s">
        <v>512</v>
      </c>
      <c r="D184" s="256"/>
      <c r="E184" s="252" t="s">
        <v>412</v>
      </c>
      <c r="F184" s="252"/>
      <c r="G184" s="254"/>
      <c r="H184" s="254"/>
      <c r="I184" s="254"/>
      <c r="J184" s="264"/>
      <c r="K184" s="264"/>
    </row>
    <row r="185" customHeight="1" spans="1:11">
      <c r="A185" s="53"/>
      <c r="B185" s="252"/>
      <c r="C185" s="256" t="s">
        <v>513</v>
      </c>
      <c r="D185" s="256"/>
      <c r="E185" s="252" t="s">
        <v>412</v>
      </c>
      <c r="F185" s="252"/>
      <c r="G185" s="254"/>
      <c r="H185" s="254"/>
      <c r="I185" s="254"/>
      <c r="J185" s="264"/>
      <c r="K185" s="264"/>
    </row>
    <row r="186" customHeight="1" spans="1:11">
      <c r="A186" s="53"/>
      <c r="B186" s="249" t="s">
        <v>12</v>
      </c>
      <c r="C186" s="250"/>
      <c r="D186" s="251"/>
      <c r="E186" s="252"/>
      <c r="F186" s="252"/>
      <c r="G186" s="254"/>
      <c r="H186" s="254"/>
      <c r="I186" s="254"/>
      <c r="J186" s="264"/>
      <c r="K186" s="264"/>
    </row>
    <row r="187" customHeight="1" spans="1:11">
      <c r="A187" s="53" t="s">
        <v>514</v>
      </c>
      <c r="B187" s="249"/>
      <c r="C187" s="250" t="s">
        <v>515</v>
      </c>
      <c r="D187" s="251"/>
      <c r="E187" s="252"/>
      <c r="F187" s="259"/>
      <c r="G187" s="254"/>
      <c r="H187" s="254"/>
      <c r="I187" s="254"/>
      <c r="J187" s="264"/>
      <c r="K187" s="264"/>
    </row>
    <row r="188" customHeight="1" spans="1:11">
      <c r="A188" s="53"/>
      <c r="B188" s="252"/>
      <c r="C188" s="256" t="s">
        <v>515</v>
      </c>
      <c r="D188" s="256"/>
      <c r="E188" s="252" t="s">
        <v>437</v>
      </c>
      <c r="F188" s="259">
        <f>B3</f>
        <v>0.4</v>
      </c>
      <c r="G188" s="254"/>
      <c r="H188" s="254"/>
      <c r="I188" s="254"/>
      <c r="J188" s="264"/>
      <c r="K188" s="264"/>
    </row>
    <row r="189" customHeight="1" spans="1:11">
      <c r="A189" s="53"/>
      <c r="B189" s="249" t="s">
        <v>13</v>
      </c>
      <c r="C189" s="250"/>
      <c r="D189" s="251"/>
      <c r="E189" s="252"/>
      <c r="F189" s="259"/>
      <c r="G189" s="254"/>
      <c r="H189" s="254"/>
      <c r="I189" s="254"/>
      <c r="J189" s="264"/>
      <c r="K189" s="264"/>
    </row>
    <row r="190" customHeight="1" spans="1:11">
      <c r="A190" s="260" t="s">
        <v>25</v>
      </c>
      <c r="B190" s="260"/>
      <c r="C190" s="261"/>
      <c r="D190" s="261"/>
      <c r="E190" s="261"/>
      <c r="F190" s="262"/>
      <c r="G190" s="263"/>
      <c r="H190" s="263"/>
      <c r="I190" s="262"/>
      <c r="J190" s="262"/>
      <c r="K190" s="262"/>
    </row>
  </sheetData>
  <sheetProtection formatCells="0" formatColumns="0" formatRows="0" insertRows="0" insertColumns="0" insertHyperlinks="0" deleteColumns="0" deleteRows="0" sort="0" autoFilter="0" pivotTables="0"/>
  <mergeCells count="351">
    <mergeCell ref="A1:K1"/>
    <mergeCell ref="C6:D6"/>
    <mergeCell ref="I6:K6"/>
    <mergeCell ref="C7:D7"/>
    <mergeCell ref="I7:K7"/>
    <mergeCell ref="C8:D8"/>
    <mergeCell ref="I8:K8"/>
    <mergeCell ref="C9:D9"/>
    <mergeCell ref="I9:K9"/>
    <mergeCell ref="I10:K10"/>
    <mergeCell ref="C11:D11"/>
    <mergeCell ref="I11:K11"/>
    <mergeCell ref="C12:D12"/>
    <mergeCell ref="I12:K12"/>
    <mergeCell ref="C13:D13"/>
    <mergeCell ref="I13:K13"/>
    <mergeCell ref="C14:D14"/>
    <mergeCell ref="I14:K14"/>
    <mergeCell ref="C15:D15"/>
    <mergeCell ref="I15:K15"/>
    <mergeCell ref="C16:D16"/>
    <mergeCell ref="I16:K16"/>
    <mergeCell ref="C17:D17"/>
    <mergeCell ref="I17:K17"/>
    <mergeCell ref="C18:D18"/>
    <mergeCell ref="I18:K18"/>
    <mergeCell ref="C19:D19"/>
    <mergeCell ref="I19:K19"/>
    <mergeCell ref="C20:D20"/>
    <mergeCell ref="I20:K20"/>
    <mergeCell ref="C21:D21"/>
    <mergeCell ref="I21:K21"/>
    <mergeCell ref="C22:D22"/>
    <mergeCell ref="I22:K22"/>
    <mergeCell ref="C23:D23"/>
    <mergeCell ref="I23:K23"/>
    <mergeCell ref="C24:D24"/>
    <mergeCell ref="I24:K24"/>
    <mergeCell ref="C25:D25"/>
    <mergeCell ref="I25:K25"/>
    <mergeCell ref="C26:D26"/>
    <mergeCell ref="I26:K26"/>
    <mergeCell ref="C27:D27"/>
    <mergeCell ref="I27:K27"/>
    <mergeCell ref="C28:D28"/>
    <mergeCell ref="I28:K28"/>
    <mergeCell ref="C29:D29"/>
    <mergeCell ref="I29:K29"/>
    <mergeCell ref="C30:D30"/>
    <mergeCell ref="I30:K30"/>
    <mergeCell ref="C31:D31"/>
    <mergeCell ref="I31:K31"/>
    <mergeCell ref="C32:D32"/>
    <mergeCell ref="I32:K32"/>
    <mergeCell ref="C33:D33"/>
    <mergeCell ref="I33:K33"/>
    <mergeCell ref="C34:D34"/>
    <mergeCell ref="I34:K34"/>
    <mergeCell ref="C35:D35"/>
    <mergeCell ref="I35:K35"/>
    <mergeCell ref="C36:D36"/>
    <mergeCell ref="I36:K36"/>
    <mergeCell ref="C37:D37"/>
    <mergeCell ref="I37:K37"/>
    <mergeCell ref="C38:D38"/>
    <mergeCell ref="I38:K38"/>
    <mergeCell ref="C39:D39"/>
    <mergeCell ref="I39:K39"/>
    <mergeCell ref="C40:D40"/>
    <mergeCell ref="I40:K40"/>
    <mergeCell ref="C41:D41"/>
    <mergeCell ref="I41:K41"/>
    <mergeCell ref="C42:D42"/>
    <mergeCell ref="I42:K42"/>
    <mergeCell ref="C43:D43"/>
    <mergeCell ref="I43:K43"/>
    <mergeCell ref="C44:D44"/>
    <mergeCell ref="I44:K44"/>
    <mergeCell ref="C45:D45"/>
    <mergeCell ref="I45:K45"/>
    <mergeCell ref="C46:D46"/>
    <mergeCell ref="I46:K46"/>
    <mergeCell ref="C47:D47"/>
    <mergeCell ref="I47:K47"/>
    <mergeCell ref="C48:D48"/>
    <mergeCell ref="I48:K48"/>
    <mergeCell ref="C49:D49"/>
    <mergeCell ref="I49:K49"/>
    <mergeCell ref="C50:D50"/>
    <mergeCell ref="I50:K50"/>
    <mergeCell ref="C51:D51"/>
    <mergeCell ref="I51:K51"/>
    <mergeCell ref="C52:D52"/>
    <mergeCell ref="I52:K52"/>
    <mergeCell ref="C53:D53"/>
    <mergeCell ref="I53:K53"/>
    <mergeCell ref="C54:D54"/>
    <mergeCell ref="I54:K54"/>
    <mergeCell ref="C55:D55"/>
    <mergeCell ref="I55:K55"/>
    <mergeCell ref="I56:K56"/>
    <mergeCell ref="C57:D57"/>
    <mergeCell ref="I57:K57"/>
    <mergeCell ref="C58:D58"/>
    <mergeCell ref="I58:K58"/>
    <mergeCell ref="C59:D59"/>
    <mergeCell ref="I59:K59"/>
    <mergeCell ref="C60:D60"/>
    <mergeCell ref="I60:K60"/>
    <mergeCell ref="C61:D61"/>
    <mergeCell ref="I61:K61"/>
    <mergeCell ref="C62:D62"/>
    <mergeCell ref="I62:K62"/>
    <mergeCell ref="C63:D63"/>
    <mergeCell ref="I63:K63"/>
    <mergeCell ref="C64:D64"/>
    <mergeCell ref="I64:K64"/>
    <mergeCell ref="C65:D65"/>
    <mergeCell ref="I65:K65"/>
    <mergeCell ref="C66:D66"/>
    <mergeCell ref="I66:K66"/>
    <mergeCell ref="C67:D67"/>
    <mergeCell ref="I67:K67"/>
    <mergeCell ref="C68:D68"/>
    <mergeCell ref="I68:K68"/>
    <mergeCell ref="I69:K69"/>
    <mergeCell ref="I70:K70"/>
    <mergeCell ref="I71:K71"/>
    <mergeCell ref="I72:K72"/>
    <mergeCell ref="I73:K73"/>
    <mergeCell ref="I74:K74"/>
    <mergeCell ref="I75:K75"/>
    <mergeCell ref="C76:D76"/>
    <mergeCell ref="I76:K76"/>
    <mergeCell ref="C77:D77"/>
    <mergeCell ref="I77:K77"/>
    <mergeCell ref="C78:D78"/>
    <mergeCell ref="I78:K78"/>
    <mergeCell ref="C79:D79"/>
    <mergeCell ref="I79:K79"/>
    <mergeCell ref="I80:K80"/>
    <mergeCell ref="C81:D81"/>
    <mergeCell ref="I81:K81"/>
    <mergeCell ref="C82:D82"/>
    <mergeCell ref="I82:K82"/>
    <mergeCell ref="C83:D83"/>
    <mergeCell ref="I83:K83"/>
    <mergeCell ref="C84:D84"/>
    <mergeCell ref="I84:K84"/>
    <mergeCell ref="C85:D85"/>
    <mergeCell ref="I85:K85"/>
    <mergeCell ref="C86:D86"/>
    <mergeCell ref="I86:K86"/>
    <mergeCell ref="I87:K87"/>
    <mergeCell ref="C88:D88"/>
    <mergeCell ref="I88:K88"/>
    <mergeCell ref="C89:D89"/>
    <mergeCell ref="I89:K89"/>
    <mergeCell ref="C90:D90"/>
    <mergeCell ref="I90:K90"/>
    <mergeCell ref="C91:D91"/>
    <mergeCell ref="I91:K91"/>
    <mergeCell ref="C92:D92"/>
    <mergeCell ref="I92:K92"/>
    <mergeCell ref="C93:D93"/>
    <mergeCell ref="I93:K93"/>
    <mergeCell ref="C94:D94"/>
    <mergeCell ref="I94:K94"/>
    <mergeCell ref="C95:D95"/>
    <mergeCell ref="I95:K95"/>
    <mergeCell ref="C96:D96"/>
    <mergeCell ref="I96:K96"/>
    <mergeCell ref="C97:D97"/>
    <mergeCell ref="I97:K97"/>
    <mergeCell ref="C98:D98"/>
    <mergeCell ref="I98:K98"/>
    <mergeCell ref="C99:D99"/>
    <mergeCell ref="I99:K99"/>
    <mergeCell ref="C100:D100"/>
    <mergeCell ref="I100:K100"/>
    <mergeCell ref="C101:D101"/>
    <mergeCell ref="I101:K101"/>
    <mergeCell ref="C102:D102"/>
    <mergeCell ref="I102:K102"/>
    <mergeCell ref="C103:D103"/>
    <mergeCell ref="I103:K103"/>
    <mergeCell ref="C104:D104"/>
    <mergeCell ref="I104:K104"/>
    <mergeCell ref="C105:D105"/>
    <mergeCell ref="I105:K105"/>
    <mergeCell ref="C106:D106"/>
    <mergeCell ref="I106:K106"/>
    <mergeCell ref="C107:D107"/>
    <mergeCell ref="I107:K107"/>
    <mergeCell ref="C108:D108"/>
    <mergeCell ref="I108:K108"/>
    <mergeCell ref="C109:D109"/>
    <mergeCell ref="I109:K109"/>
    <mergeCell ref="C110:D110"/>
    <mergeCell ref="I110:K110"/>
    <mergeCell ref="C111:D111"/>
    <mergeCell ref="I111:K111"/>
    <mergeCell ref="C112:D112"/>
    <mergeCell ref="I112:K112"/>
    <mergeCell ref="C113:D113"/>
    <mergeCell ref="I113:K113"/>
    <mergeCell ref="C114:D114"/>
    <mergeCell ref="I114:K114"/>
    <mergeCell ref="C115:D115"/>
    <mergeCell ref="I115:K115"/>
    <mergeCell ref="C116:D116"/>
    <mergeCell ref="I116:K116"/>
    <mergeCell ref="C117:D117"/>
    <mergeCell ref="I117:K117"/>
    <mergeCell ref="I118:K118"/>
    <mergeCell ref="I119:K119"/>
    <mergeCell ref="I120:K120"/>
    <mergeCell ref="I121:K121"/>
    <mergeCell ref="I122:K122"/>
    <mergeCell ref="I123:K123"/>
    <mergeCell ref="I124:K124"/>
    <mergeCell ref="I125:K125"/>
    <mergeCell ref="I126:K126"/>
    <mergeCell ref="I127:K127"/>
    <mergeCell ref="I128:K128"/>
    <mergeCell ref="C129:D129"/>
    <mergeCell ref="I129:K129"/>
    <mergeCell ref="I130:K130"/>
    <mergeCell ref="A131:D131"/>
    <mergeCell ref="I131:K131"/>
    <mergeCell ref="C132:D132"/>
    <mergeCell ref="I132:K132"/>
    <mergeCell ref="C133:D133"/>
    <mergeCell ref="I133:K133"/>
    <mergeCell ref="C134:D134"/>
    <mergeCell ref="I134:K134"/>
    <mergeCell ref="C135:D135"/>
    <mergeCell ref="I135:K135"/>
    <mergeCell ref="C136:D136"/>
    <mergeCell ref="I136:K136"/>
    <mergeCell ref="C137:D137"/>
    <mergeCell ref="I137:K137"/>
    <mergeCell ref="C138:D138"/>
    <mergeCell ref="I138:K138"/>
    <mergeCell ref="C139:D139"/>
    <mergeCell ref="I139:K139"/>
    <mergeCell ref="C140:D140"/>
    <mergeCell ref="I140:K140"/>
    <mergeCell ref="C141:D141"/>
    <mergeCell ref="I141:K141"/>
    <mergeCell ref="C142:D142"/>
    <mergeCell ref="I142:K142"/>
    <mergeCell ref="C143:D143"/>
    <mergeCell ref="I143:K143"/>
    <mergeCell ref="C144:D144"/>
    <mergeCell ref="I144:K144"/>
    <mergeCell ref="C145:D145"/>
    <mergeCell ref="I145:K145"/>
    <mergeCell ref="C146:D146"/>
    <mergeCell ref="I146:K146"/>
    <mergeCell ref="C147:D147"/>
    <mergeCell ref="I147:K147"/>
    <mergeCell ref="C148:D148"/>
    <mergeCell ref="I148:K148"/>
    <mergeCell ref="C149:D149"/>
    <mergeCell ref="I149:K149"/>
    <mergeCell ref="C150:D150"/>
    <mergeCell ref="I150:K150"/>
    <mergeCell ref="I151:K151"/>
    <mergeCell ref="I152:K152"/>
    <mergeCell ref="I153:K153"/>
    <mergeCell ref="I154:K154"/>
    <mergeCell ref="I155:K155"/>
    <mergeCell ref="I156:K156"/>
    <mergeCell ref="I157:K157"/>
    <mergeCell ref="I158:K158"/>
    <mergeCell ref="I159:K159"/>
    <mergeCell ref="I160:K160"/>
    <mergeCell ref="I161:K161"/>
    <mergeCell ref="I162:K162"/>
    <mergeCell ref="I163:K163"/>
    <mergeCell ref="I164:K164"/>
    <mergeCell ref="B165:D165"/>
    <mergeCell ref="I165:K165"/>
    <mergeCell ref="B166:D166"/>
    <mergeCell ref="I166:K166"/>
    <mergeCell ref="C167:D167"/>
    <mergeCell ref="I167:K167"/>
    <mergeCell ref="C168:D168"/>
    <mergeCell ref="I168:K168"/>
    <mergeCell ref="C169:D169"/>
    <mergeCell ref="I169:K169"/>
    <mergeCell ref="C170:D170"/>
    <mergeCell ref="I170:K170"/>
    <mergeCell ref="C171:D171"/>
    <mergeCell ref="I171:K171"/>
    <mergeCell ref="C172:D172"/>
    <mergeCell ref="I172:K172"/>
    <mergeCell ref="C173:D173"/>
    <mergeCell ref="I173:K173"/>
    <mergeCell ref="C174:D174"/>
    <mergeCell ref="I174:K174"/>
    <mergeCell ref="C175:D175"/>
    <mergeCell ref="I175:K175"/>
    <mergeCell ref="C176:D176"/>
    <mergeCell ref="I176:K176"/>
    <mergeCell ref="C177:D177"/>
    <mergeCell ref="I177:K177"/>
    <mergeCell ref="C178:D178"/>
    <mergeCell ref="I178:K178"/>
    <mergeCell ref="C179:D179"/>
    <mergeCell ref="I179:K179"/>
    <mergeCell ref="C180:D180"/>
    <mergeCell ref="I180:K180"/>
    <mergeCell ref="I181:K181"/>
    <mergeCell ref="C182:D182"/>
    <mergeCell ref="I182:K182"/>
    <mergeCell ref="C183:D183"/>
    <mergeCell ref="I183:K183"/>
    <mergeCell ref="C184:D184"/>
    <mergeCell ref="I184:K184"/>
    <mergeCell ref="C185:D185"/>
    <mergeCell ref="I185:K185"/>
    <mergeCell ref="B186:D186"/>
    <mergeCell ref="I186:K186"/>
    <mergeCell ref="I187:K187"/>
    <mergeCell ref="C188:D188"/>
    <mergeCell ref="I188:K188"/>
    <mergeCell ref="B189:D189"/>
    <mergeCell ref="I189:K189"/>
    <mergeCell ref="I190:K190"/>
    <mergeCell ref="A8:A60"/>
    <mergeCell ref="A61:A68"/>
    <mergeCell ref="A69:A81"/>
    <mergeCell ref="A82:A117"/>
    <mergeCell ref="A118:A129"/>
    <mergeCell ref="A133:A150"/>
    <mergeCell ref="A151:A154"/>
    <mergeCell ref="A155:A164"/>
    <mergeCell ref="B8:B60"/>
    <mergeCell ref="B61:B68"/>
    <mergeCell ref="B69:B81"/>
    <mergeCell ref="B82:B117"/>
    <mergeCell ref="B118:B129"/>
    <mergeCell ref="B133:B150"/>
    <mergeCell ref="B151:B154"/>
    <mergeCell ref="B155:B164"/>
    <mergeCell ref="C69:C71"/>
    <mergeCell ref="C72:C75"/>
    <mergeCell ref="C118:C120"/>
    <mergeCell ref="C121:C128"/>
  </mergeCells>
  <pageMargins left="0.7" right="0.7" top="0.75" bottom="0.75" header="0.3" footer="0.3"/>
  <pageSetup paperSize="8" scale="24" orientation="portrait"/>
  <headerFooter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0"/>
  <sheetViews>
    <sheetView workbookViewId="0">
      <selection activeCell="A1" sqref="A1:L1"/>
    </sheetView>
  </sheetViews>
  <sheetFormatPr defaultColWidth="9" defaultRowHeight="20" customHeight="1"/>
  <cols>
    <col min="1" max="2" width="12.6283185840708" style="2" customWidth="1"/>
    <col min="3" max="3" width="16.2035398230088" style="2" customWidth="1"/>
    <col min="4" max="6" width="12.6283185840708" style="2" customWidth="1"/>
    <col min="7" max="7" width="15.4070796460177" style="2" customWidth="1"/>
    <col min="8" max="8" width="12.6283185840708" style="2" customWidth="1"/>
    <col min="9" max="11" width="25.4955752212389" style="2" customWidth="1"/>
    <col min="12" max="16384" width="9" style="2"/>
  </cols>
  <sheetData>
    <row r="1" customHeight="1" spans="1:12">
      <c r="A1" s="87" t="s">
        <v>274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customHeight="1" spans="1:12">
      <c r="A2" s="89" t="s">
        <v>275</v>
      </c>
      <c r="B2" s="90" t="s">
        <v>707</v>
      </c>
      <c r="C2" s="89" t="s">
        <v>276</v>
      </c>
      <c r="D2" s="89" t="s">
        <v>22</v>
      </c>
      <c r="E2" s="91" t="s">
        <v>277</v>
      </c>
      <c r="F2" s="89" t="s">
        <v>23</v>
      </c>
      <c r="G2" s="89"/>
      <c r="H2" s="89"/>
      <c r="I2" s="89"/>
      <c r="J2" s="111"/>
      <c r="K2" s="112"/>
      <c r="L2" s="113"/>
    </row>
    <row r="3" customHeight="1" spans="1:12">
      <c r="A3" s="89" t="s">
        <v>278</v>
      </c>
      <c r="B3" s="90">
        <v>0.35</v>
      </c>
      <c r="C3" s="89" t="s">
        <v>279</v>
      </c>
      <c r="D3" s="92" t="s">
        <v>708</v>
      </c>
      <c r="E3" s="91" t="s">
        <v>280</v>
      </c>
      <c r="F3" s="89" t="s">
        <v>281</v>
      </c>
      <c r="G3" s="89" t="s">
        <v>282</v>
      </c>
      <c r="H3" s="89">
        <v>8</v>
      </c>
      <c r="I3" s="89"/>
      <c r="J3" s="111"/>
      <c r="K3" s="112"/>
      <c r="L3" s="113"/>
    </row>
    <row r="4" customHeight="1" spans="1:12">
      <c r="A4" s="89" t="s">
        <v>283</v>
      </c>
      <c r="B4" s="90" t="s">
        <v>709</v>
      </c>
      <c r="C4" s="89" t="s">
        <v>285</v>
      </c>
      <c r="D4" s="89">
        <v>2009</v>
      </c>
      <c r="E4" s="91" t="s">
        <v>286</v>
      </c>
      <c r="F4" s="89">
        <v>15</v>
      </c>
      <c r="G4" s="89" t="s">
        <v>287</v>
      </c>
      <c r="H4" s="89">
        <v>0</v>
      </c>
      <c r="I4" s="89" t="s">
        <v>288</v>
      </c>
      <c r="J4" s="114">
        <v>0</v>
      </c>
      <c r="K4" s="112"/>
      <c r="L4" s="115"/>
    </row>
    <row r="5" customHeight="1" spans="1:12">
      <c r="A5" s="89" t="s">
        <v>710</v>
      </c>
      <c r="B5" s="90">
        <v>16</v>
      </c>
      <c r="C5" s="89" t="s">
        <v>290</v>
      </c>
      <c r="D5" s="89">
        <v>16</v>
      </c>
      <c r="E5" s="91" t="s">
        <v>291</v>
      </c>
      <c r="F5" s="89">
        <v>0</v>
      </c>
      <c r="G5" s="89" t="s">
        <v>292</v>
      </c>
      <c r="H5" s="89" t="s">
        <v>711</v>
      </c>
      <c r="I5" s="116" t="s">
        <v>293</v>
      </c>
      <c r="J5" s="117">
        <v>0</v>
      </c>
      <c r="K5" s="118"/>
      <c r="L5" s="113"/>
    </row>
    <row r="6" customHeight="1" spans="1:12">
      <c r="A6" s="93" t="s">
        <v>0</v>
      </c>
      <c r="B6" s="93"/>
      <c r="C6" s="94" t="s">
        <v>294</v>
      </c>
      <c r="D6" s="94"/>
      <c r="E6" s="93" t="s">
        <v>31</v>
      </c>
      <c r="F6" s="93" t="s">
        <v>295</v>
      </c>
      <c r="G6" s="93" t="s">
        <v>296</v>
      </c>
      <c r="H6" s="93" t="s">
        <v>297</v>
      </c>
      <c r="I6" s="119" t="s">
        <v>298</v>
      </c>
      <c r="J6" s="7"/>
      <c r="K6" s="7"/>
      <c r="L6" s="120"/>
    </row>
    <row r="7" customHeight="1" spans="1:11">
      <c r="A7" s="95" t="s">
        <v>299</v>
      </c>
      <c r="B7" s="95"/>
      <c r="C7" s="96" t="s">
        <v>300</v>
      </c>
      <c r="D7" s="96"/>
      <c r="E7" s="97"/>
      <c r="F7" s="98"/>
      <c r="G7" s="93"/>
      <c r="H7" s="93"/>
      <c r="I7" s="121"/>
      <c r="J7" s="122"/>
      <c r="K7" s="123"/>
    </row>
    <row r="8" customHeight="1" spans="1:11">
      <c r="A8" s="99"/>
      <c r="B8" s="100" t="s">
        <v>301</v>
      </c>
      <c r="C8" s="101" t="s">
        <v>712</v>
      </c>
      <c r="D8" s="101"/>
      <c r="E8" s="102" t="s">
        <v>713</v>
      </c>
      <c r="F8" s="103"/>
      <c r="G8" s="99"/>
      <c r="H8" s="99"/>
      <c r="I8" s="124" t="s">
        <v>304</v>
      </c>
      <c r="J8" s="124"/>
      <c r="K8" s="124"/>
    </row>
    <row r="9" customHeight="1" spans="1:11">
      <c r="A9" s="99"/>
      <c r="B9" s="100"/>
      <c r="C9" s="101" t="s">
        <v>305</v>
      </c>
      <c r="D9" s="101"/>
      <c r="E9" s="102" t="s">
        <v>713</v>
      </c>
      <c r="F9" s="103"/>
      <c r="G9" s="99"/>
      <c r="H9" s="99"/>
      <c r="I9" s="124" t="s">
        <v>306</v>
      </c>
      <c r="J9" s="124"/>
      <c r="K9" s="124"/>
    </row>
    <row r="10" customHeight="1" spans="1:11">
      <c r="A10" s="99"/>
      <c r="B10" s="100"/>
      <c r="C10" s="104" t="s">
        <v>307</v>
      </c>
      <c r="D10" s="104"/>
      <c r="E10" s="102" t="s">
        <v>713</v>
      </c>
      <c r="F10" s="103"/>
      <c r="G10" s="105"/>
      <c r="H10" s="105"/>
      <c r="I10" s="124"/>
      <c r="J10" s="124"/>
      <c r="K10" s="124"/>
    </row>
    <row r="11" customHeight="1" spans="1:11">
      <c r="A11" s="99"/>
      <c r="B11" s="100"/>
      <c r="C11" s="104" t="s">
        <v>714</v>
      </c>
      <c r="D11" s="104"/>
      <c r="E11" s="102" t="s">
        <v>713</v>
      </c>
      <c r="F11" s="103"/>
      <c r="G11" s="99"/>
      <c r="H11" s="99"/>
      <c r="I11" s="124"/>
      <c r="J11" s="124"/>
      <c r="K11" s="124"/>
    </row>
    <row r="12" customHeight="1" spans="1:11">
      <c r="A12" s="99"/>
      <c r="B12" s="100"/>
      <c r="C12" s="104" t="s">
        <v>715</v>
      </c>
      <c r="D12" s="104"/>
      <c r="E12" s="102" t="s">
        <v>713</v>
      </c>
      <c r="F12" s="103"/>
      <c r="G12" s="99"/>
      <c r="H12" s="99"/>
      <c r="I12" s="124"/>
      <c r="J12" s="124"/>
      <c r="K12" s="124"/>
    </row>
    <row r="13" customHeight="1" spans="1:11">
      <c r="A13" s="99"/>
      <c r="B13" s="100"/>
      <c r="C13" s="104" t="s">
        <v>716</v>
      </c>
      <c r="D13" s="104"/>
      <c r="E13" s="102" t="s">
        <v>713</v>
      </c>
      <c r="F13" s="103"/>
      <c r="G13" s="99"/>
      <c r="H13" s="99"/>
      <c r="I13" s="124"/>
      <c r="J13" s="124"/>
      <c r="K13" s="124"/>
    </row>
    <row r="14" customHeight="1" spans="1:11">
      <c r="A14" s="99"/>
      <c r="B14" s="100"/>
      <c r="C14" s="104" t="s">
        <v>717</v>
      </c>
      <c r="D14" s="104"/>
      <c r="E14" s="102" t="s">
        <v>713</v>
      </c>
      <c r="F14" s="103"/>
      <c r="G14" s="99"/>
      <c r="H14" s="99"/>
      <c r="I14" s="124"/>
      <c r="J14" s="124"/>
      <c r="K14" s="124"/>
    </row>
    <row r="15" customHeight="1" spans="1:11">
      <c r="A15" s="99"/>
      <c r="B15" s="100"/>
      <c r="C15" s="104" t="s">
        <v>718</v>
      </c>
      <c r="D15" s="104"/>
      <c r="E15" s="102" t="s">
        <v>713</v>
      </c>
      <c r="F15" s="103"/>
      <c r="G15" s="99"/>
      <c r="H15" s="99"/>
      <c r="I15" s="124"/>
      <c r="J15" s="124"/>
      <c r="K15" s="124"/>
    </row>
    <row r="16" customHeight="1" spans="1:11">
      <c r="A16" s="99"/>
      <c r="B16" s="100"/>
      <c r="C16" s="104" t="s">
        <v>719</v>
      </c>
      <c r="D16" s="104"/>
      <c r="E16" s="102" t="s">
        <v>713</v>
      </c>
      <c r="F16" s="103"/>
      <c r="G16" s="99"/>
      <c r="H16" s="99"/>
      <c r="I16" s="124"/>
      <c r="J16" s="124"/>
      <c r="K16" s="124"/>
    </row>
    <row r="17" customHeight="1" spans="1:11">
      <c r="A17" s="99"/>
      <c r="B17" s="100"/>
      <c r="C17" s="104" t="s">
        <v>720</v>
      </c>
      <c r="D17" s="104"/>
      <c r="E17" s="102" t="s">
        <v>713</v>
      </c>
      <c r="F17" s="103"/>
      <c r="G17" s="99"/>
      <c r="H17" s="99"/>
      <c r="I17" s="124"/>
      <c r="J17" s="124"/>
      <c r="K17" s="124"/>
    </row>
    <row r="18" customHeight="1" spans="1:11">
      <c r="A18" s="99"/>
      <c r="B18" s="100"/>
      <c r="C18" s="104" t="s">
        <v>721</v>
      </c>
      <c r="D18" s="104"/>
      <c r="E18" s="102" t="s">
        <v>713</v>
      </c>
      <c r="F18" s="103"/>
      <c r="G18" s="99"/>
      <c r="H18" s="99"/>
      <c r="I18" s="124"/>
      <c r="J18" s="124"/>
      <c r="K18" s="124"/>
    </row>
    <row r="19" customHeight="1" spans="1:11">
      <c r="A19" s="99"/>
      <c r="B19" s="100"/>
      <c r="C19" s="104" t="s">
        <v>722</v>
      </c>
      <c r="D19" s="104"/>
      <c r="E19" s="102" t="s">
        <v>713</v>
      </c>
      <c r="F19" s="103"/>
      <c r="G19" s="99"/>
      <c r="H19" s="99"/>
      <c r="I19" s="124"/>
      <c r="J19" s="124"/>
      <c r="K19" s="124"/>
    </row>
    <row r="20" customHeight="1" spans="1:11">
      <c r="A20" s="99"/>
      <c r="B20" s="100"/>
      <c r="C20" s="104" t="s">
        <v>723</v>
      </c>
      <c r="D20" s="104"/>
      <c r="E20" s="102" t="s">
        <v>713</v>
      </c>
      <c r="F20" s="103"/>
      <c r="G20" s="99"/>
      <c r="H20" s="99"/>
      <c r="I20" s="124"/>
      <c r="J20" s="124"/>
      <c r="K20" s="124"/>
    </row>
    <row r="21" customHeight="1" spans="1:11">
      <c r="A21" s="99"/>
      <c r="B21" s="100"/>
      <c r="C21" s="104" t="s">
        <v>724</v>
      </c>
      <c r="D21" s="104"/>
      <c r="E21" s="102" t="s">
        <v>713</v>
      </c>
      <c r="F21" s="103"/>
      <c r="G21" s="106"/>
      <c r="H21" s="106"/>
      <c r="I21" s="124"/>
      <c r="J21" s="124"/>
      <c r="K21" s="124"/>
    </row>
    <row r="22" customHeight="1" spans="1:11">
      <c r="A22" s="99"/>
      <c r="B22" s="100"/>
      <c r="C22" s="104" t="s">
        <v>725</v>
      </c>
      <c r="D22" s="104"/>
      <c r="E22" s="102" t="s">
        <v>713</v>
      </c>
      <c r="F22" s="103">
        <v>0.36</v>
      </c>
      <c r="G22" s="99"/>
      <c r="H22" s="99"/>
      <c r="I22" s="125"/>
      <c r="J22" s="125"/>
      <c r="K22" s="125"/>
    </row>
    <row r="23" customHeight="1" spans="1:11">
      <c r="A23" s="99"/>
      <c r="B23" s="100"/>
      <c r="C23" s="104" t="s">
        <v>726</v>
      </c>
      <c r="D23" s="104"/>
      <c r="E23" s="102" t="s">
        <v>713</v>
      </c>
      <c r="F23" s="103"/>
      <c r="G23" s="105"/>
      <c r="H23" s="105"/>
      <c r="I23" s="124"/>
      <c r="J23" s="124"/>
      <c r="K23" s="124"/>
    </row>
    <row r="24" customHeight="1" spans="1:11">
      <c r="A24" s="99"/>
      <c r="B24" s="100"/>
      <c r="C24" s="104" t="s">
        <v>727</v>
      </c>
      <c r="D24" s="104"/>
      <c r="E24" s="102" t="s">
        <v>713</v>
      </c>
      <c r="F24" s="103"/>
      <c r="G24" s="105"/>
      <c r="H24" s="105"/>
      <c r="I24" s="124"/>
      <c r="J24" s="124"/>
      <c r="K24" s="124"/>
    </row>
    <row r="25" customHeight="1" spans="1:11">
      <c r="A25" s="99"/>
      <c r="B25" s="100"/>
      <c r="C25" s="104" t="s">
        <v>728</v>
      </c>
      <c r="D25" s="104"/>
      <c r="E25" s="102" t="s">
        <v>713</v>
      </c>
      <c r="F25" s="103"/>
      <c r="G25" s="105"/>
      <c r="H25" s="105"/>
      <c r="I25" s="124"/>
      <c r="J25" s="124"/>
      <c r="K25" s="124"/>
    </row>
    <row r="26" customHeight="1" spans="1:11">
      <c r="A26" s="99"/>
      <c r="B26" s="100"/>
      <c r="C26" s="104" t="s">
        <v>729</v>
      </c>
      <c r="D26" s="104"/>
      <c r="E26" s="102" t="s">
        <v>713</v>
      </c>
      <c r="F26" s="103"/>
      <c r="G26" s="105"/>
      <c r="H26" s="105"/>
      <c r="I26" s="124"/>
      <c r="J26" s="124"/>
      <c r="K26" s="124"/>
    </row>
    <row r="27" customHeight="1" spans="1:11">
      <c r="A27" s="99"/>
      <c r="B27" s="100"/>
      <c r="C27" s="104" t="s">
        <v>730</v>
      </c>
      <c r="D27" s="104"/>
      <c r="E27" s="102" t="s">
        <v>713</v>
      </c>
      <c r="F27" s="103"/>
      <c r="G27" s="105"/>
      <c r="H27" s="105"/>
      <c r="I27" s="124"/>
      <c r="J27" s="124"/>
      <c r="K27" s="124"/>
    </row>
    <row r="28" customHeight="1" spans="1:11">
      <c r="A28" s="99"/>
      <c r="B28" s="100"/>
      <c r="C28" s="104" t="s">
        <v>731</v>
      </c>
      <c r="D28" s="104"/>
      <c r="E28" s="102" t="s">
        <v>713</v>
      </c>
      <c r="F28" s="103"/>
      <c r="G28" s="105"/>
      <c r="H28" s="105"/>
      <c r="I28" s="124"/>
      <c r="J28" s="124"/>
      <c r="K28" s="124"/>
    </row>
    <row r="29" customHeight="1" spans="1:11">
      <c r="A29" s="99"/>
      <c r="B29" s="100"/>
      <c r="C29" s="104" t="s">
        <v>732</v>
      </c>
      <c r="D29" s="104"/>
      <c r="E29" s="102" t="s">
        <v>713</v>
      </c>
      <c r="F29" s="103"/>
      <c r="G29" s="105"/>
      <c r="H29" s="105"/>
      <c r="I29" s="124"/>
      <c r="J29" s="124"/>
      <c r="K29" s="124"/>
    </row>
    <row r="30" customHeight="1" spans="1:11">
      <c r="A30" s="99"/>
      <c r="B30" s="100"/>
      <c r="C30" s="104" t="s">
        <v>733</v>
      </c>
      <c r="D30" s="104"/>
      <c r="E30" s="102" t="s">
        <v>713</v>
      </c>
      <c r="F30" s="103"/>
      <c r="G30" s="105"/>
      <c r="H30" s="105"/>
      <c r="I30" s="124"/>
      <c r="J30" s="124"/>
      <c r="K30" s="124"/>
    </row>
    <row r="31" customHeight="1" spans="1:11">
      <c r="A31" s="99"/>
      <c r="B31" s="100"/>
      <c r="C31" s="104" t="s">
        <v>734</v>
      </c>
      <c r="D31" s="104"/>
      <c r="E31" s="102" t="s">
        <v>713</v>
      </c>
      <c r="F31" s="103"/>
      <c r="G31" s="105"/>
      <c r="H31" s="105"/>
      <c r="I31" s="124"/>
      <c r="J31" s="124"/>
      <c r="K31" s="124"/>
    </row>
    <row r="32" customHeight="1" spans="1:11">
      <c r="A32" s="99"/>
      <c r="B32" s="100"/>
      <c r="C32" s="104" t="s">
        <v>735</v>
      </c>
      <c r="D32" s="104"/>
      <c r="E32" s="102" t="s">
        <v>713</v>
      </c>
      <c r="F32" s="103"/>
      <c r="G32" s="105"/>
      <c r="H32" s="105"/>
      <c r="I32" s="124"/>
      <c r="J32" s="124"/>
      <c r="K32" s="124"/>
    </row>
    <row r="33" customHeight="1" spans="1:11">
      <c r="A33" s="99"/>
      <c r="B33" s="100"/>
      <c r="C33" s="104" t="s">
        <v>736</v>
      </c>
      <c r="D33" s="104"/>
      <c r="E33" s="102" t="s">
        <v>713</v>
      </c>
      <c r="F33" s="103"/>
      <c r="G33" s="105"/>
      <c r="H33" s="105"/>
      <c r="I33" s="124"/>
      <c r="J33" s="124"/>
      <c r="K33" s="124"/>
    </row>
    <row r="34" customHeight="1" spans="1:11">
      <c r="A34" s="99"/>
      <c r="B34" s="100"/>
      <c r="C34" s="104" t="s">
        <v>737</v>
      </c>
      <c r="D34" s="104"/>
      <c r="E34" s="102" t="s">
        <v>713</v>
      </c>
      <c r="F34" s="103"/>
      <c r="G34" s="105"/>
      <c r="H34" s="105"/>
      <c r="I34" s="124"/>
      <c r="J34" s="124"/>
      <c r="K34" s="124"/>
    </row>
    <row r="35" customHeight="1" spans="1:11">
      <c r="A35" s="99"/>
      <c r="B35" s="100"/>
      <c r="C35" s="104" t="s">
        <v>738</v>
      </c>
      <c r="D35" s="104"/>
      <c r="E35" s="102" t="s">
        <v>713</v>
      </c>
      <c r="F35" s="103"/>
      <c r="G35" s="105"/>
      <c r="H35" s="105"/>
      <c r="I35" s="124"/>
      <c r="J35" s="124"/>
      <c r="K35" s="124"/>
    </row>
    <row r="36" customHeight="1" spans="1:11">
      <c r="A36" s="99"/>
      <c r="B36" s="100"/>
      <c r="C36" s="104" t="s">
        <v>739</v>
      </c>
      <c r="D36" s="104"/>
      <c r="E36" s="102" t="s">
        <v>713</v>
      </c>
      <c r="F36" s="103"/>
      <c r="G36" s="105"/>
      <c r="H36" s="105"/>
      <c r="I36" s="124"/>
      <c r="J36" s="124"/>
      <c r="K36" s="124"/>
    </row>
    <row r="37" customHeight="1" spans="1:11">
      <c r="A37" s="99"/>
      <c r="B37" s="100"/>
      <c r="C37" s="104" t="s">
        <v>740</v>
      </c>
      <c r="D37" s="104"/>
      <c r="E37" s="102" t="s">
        <v>713</v>
      </c>
      <c r="F37" s="103"/>
      <c r="G37" s="105"/>
      <c r="H37" s="105"/>
      <c r="I37" s="124"/>
      <c r="J37" s="124"/>
      <c r="K37" s="124"/>
    </row>
    <row r="38" customHeight="1" spans="1:11">
      <c r="A38" s="99"/>
      <c r="B38" s="100"/>
      <c r="C38" s="104" t="s">
        <v>741</v>
      </c>
      <c r="D38" s="104"/>
      <c r="E38" s="102" t="s">
        <v>713</v>
      </c>
      <c r="F38" s="103"/>
      <c r="G38" s="105"/>
      <c r="H38" s="105"/>
      <c r="I38" s="124"/>
      <c r="J38" s="124"/>
      <c r="K38" s="124"/>
    </row>
    <row r="39" customHeight="1" spans="1:11">
      <c r="A39" s="99"/>
      <c r="B39" s="100"/>
      <c r="C39" s="104" t="s">
        <v>318</v>
      </c>
      <c r="D39" s="104"/>
      <c r="E39" s="102" t="s">
        <v>713</v>
      </c>
      <c r="F39" s="103"/>
      <c r="G39" s="102"/>
      <c r="H39" s="102"/>
      <c r="I39" s="125"/>
      <c r="J39" s="125"/>
      <c r="K39" s="125"/>
    </row>
    <row r="40" customHeight="1" spans="1:11">
      <c r="A40" s="99"/>
      <c r="B40" s="100"/>
      <c r="C40" s="101" t="s">
        <v>319</v>
      </c>
      <c r="D40" s="101"/>
      <c r="E40" s="102"/>
      <c r="F40" s="103"/>
      <c r="G40" s="99"/>
      <c r="H40" s="99"/>
      <c r="I40" s="124"/>
      <c r="J40" s="124"/>
      <c r="K40" s="124"/>
    </row>
    <row r="41" customHeight="1" spans="1:11">
      <c r="A41" s="99"/>
      <c r="B41" s="100"/>
      <c r="C41" s="104" t="s">
        <v>320</v>
      </c>
      <c r="D41" s="104"/>
      <c r="E41" s="102" t="s">
        <v>713</v>
      </c>
      <c r="F41" s="103"/>
      <c r="G41" s="99"/>
      <c r="H41" s="99"/>
      <c r="I41" s="124" t="s">
        <v>321</v>
      </c>
      <c r="J41" s="124"/>
      <c r="K41" s="124"/>
    </row>
    <row r="42" customHeight="1" spans="1:11">
      <c r="A42" s="99"/>
      <c r="B42" s="100"/>
      <c r="C42" s="104" t="s">
        <v>322</v>
      </c>
      <c r="D42" s="104"/>
      <c r="E42" s="102" t="s">
        <v>713</v>
      </c>
      <c r="F42" s="103"/>
      <c r="G42" s="105"/>
      <c r="H42" s="105"/>
      <c r="I42" s="124"/>
      <c r="J42" s="124"/>
      <c r="K42" s="124"/>
    </row>
    <row r="43" customHeight="1" spans="1:11">
      <c r="A43" s="99"/>
      <c r="B43" s="100"/>
      <c r="C43" s="104" t="s">
        <v>193</v>
      </c>
      <c r="D43" s="104"/>
      <c r="E43" s="102" t="s">
        <v>713</v>
      </c>
      <c r="F43" s="103"/>
      <c r="G43" s="99"/>
      <c r="H43" s="99"/>
      <c r="I43" s="124" t="s">
        <v>323</v>
      </c>
      <c r="J43" s="124"/>
      <c r="K43" s="124"/>
    </row>
    <row r="44" customHeight="1" spans="1:11">
      <c r="A44" s="99"/>
      <c r="B44" s="100"/>
      <c r="C44" s="104" t="s">
        <v>324</v>
      </c>
      <c r="D44" s="104"/>
      <c r="E44" s="102" t="s">
        <v>713</v>
      </c>
      <c r="F44" s="103"/>
      <c r="G44" s="102"/>
      <c r="H44" s="102"/>
      <c r="I44" s="124" t="s">
        <v>325</v>
      </c>
      <c r="J44" s="124"/>
      <c r="K44" s="124"/>
    </row>
    <row r="45" customHeight="1" spans="1:11">
      <c r="A45" s="99"/>
      <c r="B45" s="100"/>
      <c r="C45" s="104" t="s">
        <v>197</v>
      </c>
      <c r="D45" s="104"/>
      <c r="E45" s="102" t="s">
        <v>742</v>
      </c>
      <c r="F45" s="103">
        <f>350*8/10000</f>
        <v>0.28</v>
      </c>
      <c r="G45" s="99"/>
      <c r="H45" s="99"/>
      <c r="I45" s="124"/>
      <c r="J45" s="124"/>
      <c r="K45" s="124"/>
    </row>
    <row r="46" customHeight="1" spans="1:11">
      <c r="A46" s="99"/>
      <c r="B46" s="100"/>
      <c r="C46" s="104" t="s">
        <v>200</v>
      </c>
      <c r="D46" s="104"/>
      <c r="E46" s="102" t="s">
        <v>743</v>
      </c>
      <c r="F46" s="103">
        <f>350*4/10000</f>
        <v>0.14</v>
      </c>
      <c r="G46" s="102"/>
      <c r="H46" s="102"/>
      <c r="I46" s="124" t="s">
        <v>328</v>
      </c>
      <c r="J46" s="124"/>
      <c r="K46" s="124"/>
    </row>
    <row r="47" customHeight="1" spans="1:11">
      <c r="A47" s="99"/>
      <c r="B47" s="100"/>
      <c r="C47" s="104" t="s">
        <v>206</v>
      </c>
      <c r="D47" s="104"/>
      <c r="E47" s="102" t="s">
        <v>743</v>
      </c>
      <c r="F47" s="103">
        <f>350*2/10000</f>
        <v>0.07</v>
      </c>
      <c r="G47" s="102"/>
      <c r="H47" s="102"/>
      <c r="I47" s="124"/>
      <c r="J47" s="124"/>
      <c r="K47" s="124"/>
    </row>
    <row r="48" customHeight="1" spans="1:11">
      <c r="A48" s="99"/>
      <c r="B48" s="100"/>
      <c r="C48" s="104" t="s">
        <v>329</v>
      </c>
      <c r="D48" s="104"/>
      <c r="E48" s="102" t="s">
        <v>742</v>
      </c>
      <c r="F48" s="103"/>
      <c r="G48" s="99"/>
      <c r="H48" s="99"/>
      <c r="I48" s="124"/>
      <c r="J48" s="124"/>
      <c r="K48" s="124"/>
    </row>
    <row r="49" customHeight="1" spans="1:11">
      <c r="A49" s="99"/>
      <c r="B49" s="100"/>
      <c r="C49" s="101" t="s">
        <v>330</v>
      </c>
      <c r="D49" s="101"/>
      <c r="E49" s="102"/>
      <c r="F49" s="103"/>
      <c r="G49" s="105"/>
      <c r="H49" s="105"/>
      <c r="I49" s="124"/>
      <c r="J49" s="124"/>
      <c r="K49" s="124"/>
    </row>
    <row r="50" customHeight="1" spans="1:11">
      <c r="A50" s="99"/>
      <c r="B50" s="100"/>
      <c r="C50" s="104" t="s">
        <v>331</v>
      </c>
      <c r="D50" s="104"/>
      <c r="E50" s="102" t="s">
        <v>332</v>
      </c>
      <c r="F50" s="103"/>
      <c r="G50" s="105"/>
      <c r="H50" s="105"/>
      <c r="I50" s="124"/>
      <c r="J50" s="124"/>
      <c r="K50" s="124"/>
    </row>
    <row r="51" customHeight="1" spans="1:11">
      <c r="A51" s="99"/>
      <c r="B51" s="100"/>
      <c r="C51" s="104" t="s">
        <v>333</v>
      </c>
      <c r="D51" s="104"/>
      <c r="E51" s="102" t="s">
        <v>332</v>
      </c>
      <c r="F51" s="103"/>
      <c r="G51" s="105"/>
      <c r="H51" s="105"/>
      <c r="I51" s="124"/>
      <c r="J51" s="124"/>
      <c r="K51" s="124"/>
    </row>
    <row r="52" customHeight="1" spans="1:11">
      <c r="A52" s="99"/>
      <c r="B52" s="100"/>
      <c r="C52" s="101" t="s">
        <v>334</v>
      </c>
      <c r="D52" s="101"/>
      <c r="E52" s="102"/>
      <c r="F52" s="103"/>
      <c r="G52" s="105"/>
      <c r="H52" s="105"/>
      <c r="I52" s="124"/>
      <c r="J52" s="124"/>
      <c r="K52" s="124"/>
    </row>
    <row r="53" customHeight="1" spans="1:11">
      <c r="A53" s="99"/>
      <c r="B53" s="100"/>
      <c r="C53" s="104" t="s">
        <v>335</v>
      </c>
      <c r="D53" s="104"/>
      <c r="E53" s="102" t="s">
        <v>713</v>
      </c>
      <c r="F53" s="103"/>
      <c r="G53" s="105"/>
      <c r="H53" s="105"/>
      <c r="I53" s="124"/>
      <c r="J53" s="124"/>
      <c r="K53" s="124"/>
    </row>
    <row r="54" customHeight="1" spans="1:11">
      <c r="A54" s="99"/>
      <c r="B54" s="100"/>
      <c r="C54" s="104" t="s">
        <v>336</v>
      </c>
      <c r="D54" s="104"/>
      <c r="E54" s="102" t="s">
        <v>713</v>
      </c>
      <c r="F54" s="103"/>
      <c r="G54" s="105"/>
      <c r="H54" s="105"/>
      <c r="I54" s="124"/>
      <c r="J54" s="124"/>
      <c r="K54" s="124"/>
    </row>
    <row r="55" customHeight="1" spans="1:11">
      <c r="A55" s="99"/>
      <c r="B55" s="100"/>
      <c r="C55" s="104" t="s">
        <v>337</v>
      </c>
      <c r="D55" s="104"/>
      <c r="E55" s="102" t="s">
        <v>713</v>
      </c>
      <c r="F55" s="103"/>
      <c r="G55" s="105"/>
      <c r="H55" s="105"/>
      <c r="I55" s="124"/>
      <c r="J55" s="124"/>
      <c r="K55" s="124"/>
    </row>
    <row r="56" customHeight="1" spans="1:11">
      <c r="A56" s="99"/>
      <c r="B56" s="100"/>
      <c r="C56" s="104" t="s">
        <v>338</v>
      </c>
      <c r="D56" s="107"/>
      <c r="E56" s="102" t="s">
        <v>713</v>
      </c>
      <c r="F56" s="103"/>
      <c r="G56" s="105"/>
      <c r="H56" s="105"/>
      <c r="I56" s="124"/>
      <c r="J56" s="124"/>
      <c r="K56" s="124"/>
    </row>
    <row r="57" customHeight="1" spans="1:11">
      <c r="A57" s="99"/>
      <c r="B57" s="100"/>
      <c r="C57" s="107" t="s">
        <v>339</v>
      </c>
      <c r="D57" s="107"/>
      <c r="E57" s="102" t="s">
        <v>744</v>
      </c>
      <c r="F57" s="103"/>
      <c r="G57" s="99"/>
      <c r="H57" s="99"/>
      <c r="I57" s="124" t="s">
        <v>341</v>
      </c>
      <c r="J57" s="124"/>
      <c r="K57" s="124"/>
    </row>
    <row r="58" customHeight="1" spans="1:11">
      <c r="A58" s="99"/>
      <c r="B58" s="100"/>
      <c r="C58" s="107" t="s">
        <v>342</v>
      </c>
      <c r="D58" s="107"/>
      <c r="E58" s="102" t="s">
        <v>744</v>
      </c>
      <c r="F58" s="103"/>
      <c r="G58" s="99"/>
      <c r="H58" s="99"/>
      <c r="I58" s="124"/>
      <c r="J58" s="124"/>
      <c r="K58" s="124"/>
    </row>
    <row r="59" customHeight="1" spans="1:11">
      <c r="A59" s="99"/>
      <c r="B59" s="100"/>
      <c r="C59" s="101" t="s">
        <v>343</v>
      </c>
      <c r="D59" s="101"/>
      <c r="E59" s="102" t="s">
        <v>713</v>
      </c>
      <c r="F59" s="103"/>
      <c r="G59" s="105"/>
      <c r="H59" s="105"/>
      <c r="I59" s="124"/>
      <c r="J59" s="124"/>
      <c r="K59" s="124"/>
    </row>
    <row r="60" customHeight="1" spans="1:11">
      <c r="A60" s="99"/>
      <c r="B60" s="100"/>
      <c r="C60" s="108" t="s">
        <v>3</v>
      </c>
      <c r="D60" s="108"/>
      <c r="E60" s="102"/>
      <c r="F60" s="103"/>
      <c r="G60" s="105"/>
      <c r="H60" s="105"/>
      <c r="I60" s="124"/>
      <c r="J60" s="124"/>
      <c r="K60" s="124"/>
    </row>
    <row r="61" s="86" customFormat="1" ht="30" customHeight="1" spans="1:11">
      <c r="A61" s="102"/>
      <c r="B61" s="102" t="s">
        <v>344</v>
      </c>
      <c r="C61" s="109" t="s">
        <v>345</v>
      </c>
      <c r="D61" s="109"/>
      <c r="E61" s="102"/>
      <c r="F61" s="110"/>
      <c r="G61" s="102"/>
      <c r="H61" s="102"/>
      <c r="I61" s="125" t="s">
        <v>346</v>
      </c>
      <c r="J61" s="125"/>
      <c r="K61" s="125"/>
    </row>
    <row r="62" s="86" customFormat="1" ht="30" customHeight="1" spans="1:11">
      <c r="A62" s="102"/>
      <c r="B62" s="102"/>
      <c r="C62" s="109" t="s">
        <v>211</v>
      </c>
      <c r="D62" s="109"/>
      <c r="E62" s="102" t="s">
        <v>744</v>
      </c>
      <c r="F62" s="110">
        <v>3.392</v>
      </c>
      <c r="G62" s="102"/>
      <c r="H62" s="102"/>
      <c r="I62" s="125" t="s">
        <v>347</v>
      </c>
      <c r="J62" s="125"/>
      <c r="K62" s="125"/>
    </row>
    <row r="63" s="86" customFormat="1" ht="30" customHeight="1" spans="1:11">
      <c r="A63" s="102"/>
      <c r="B63" s="102"/>
      <c r="C63" s="109" t="s">
        <v>245</v>
      </c>
      <c r="D63" s="109"/>
      <c r="E63" s="102" t="s">
        <v>744</v>
      </c>
      <c r="F63" s="110"/>
      <c r="G63" s="102"/>
      <c r="H63" s="102"/>
      <c r="I63" s="125" t="s">
        <v>348</v>
      </c>
      <c r="J63" s="125"/>
      <c r="K63" s="125"/>
    </row>
    <row r="64" s="86" customFormat="1" ht="30" customHeight="1" spans="1:11">
      <c r="A64" s="102"/>
      <c r="B64" s="102"/>
      <c r="C64" s="109" t="s">
        <v>253</v>
      </c>
      <c r="D64" s="109"/>
      <c r="E64" s="102" t="s">
        <v>744</v>
      </c>
      <c r="F64" s="110"/>
      <c r="G64" s="102"/>
      <c r="H64" s="102"/>
      <c r="I64" s="125" t="s">
        <v>349</v>
      </c>
      <c r="J64" s="125"/>
      <c r="K64" s="125"/>
    </row>
    <row r="65" s="86" customFormat="1" ht="30" customHeight="1" spans="1:11">
      <c r="A65" s="102"/>
      <c r="B65" s="102"/>
      <c r="C65" s="109" t="s">
        <v>268</v>
      </c>
      <c r="D65" s="109"/>
      <c r="E65" s="102" t="s">
        <v>744</v>
      </c>
      <c r="F65" s="110"/>
      <c r="G65" s="102"/>
      <c r="H65" s="102"/>
      <c r="I65" s="125" t="s">
        <v>350</v>
      </c>
      <c r="J65" s="125"/>
      <c r="K65" s="125"/>
    </row>
    <row r="66" customHeight="1" spans="1:11">
      <c r="A66" s="99"/>
      <c r="B66" s="99"/>
      <c r="C66" s="126" t="s">
        <v>351</v>
      </c>
      <c r="D66" s="126"/>
      <c r="E66" s="127" t="s">
        <v>352</v>
      </c>
      <c r="F66" s="103"/>
      <c r="G66" s="128"/>
      <c r="H66" s="128"/>
      <c r="I66" s="124"/>
      <c r="J66" s="124"/>
      <c r="K66" s="124"/>
    </row>
    <row r="67" customHeight="1" spans="1:11">
      <c r="A67" s="99"/>
      <c r="B67" s="99"/>
      <c r="C67" s="126" t="s">
        <v>353</v>
      </c>
      <c r="D67" s="126"/>
      <c r="E67" s="127" t="s">
        <v>354</v>
      </c>
      <c r="F67" s="103">
        <v>0.04</v>
      </c>
      <c r="G67" s="100"/>
      <c r="H67" s="100"/>
      <c r="I67" s="124" t="s">
        <v>355</v>
      </c>
      <c r="J67" s="124"/>
      <c r="K67" s="124"/>
    </row>
    <row r="68" customHeight="1" spans="1:11">
      <c r="A68" s="99"/>
      <c r="B68" s="99"/>
      <c r="C68" s="129" t="s">
        <v>4</v>
      </c>
      <c r="D68" s="129"/>
      <c r="E68" s="102"/>
      <c r="F68" s="103"/>
      <c r="G68" s="130"/>
      <c r="H68" s="130"/>
      <c r="I68" s="124"/>
      <c r="J68" s="124"/>
      <c r="K68" s="124"/>
    </row>
    <row r="69" customHeight="1" spans="1:11">
      <c r="A69" s="99"/>
      <c r="B69" s="99" t="s">
        <v>356</v>
      </c>
      <c r="C69" s="131" t="s">
        <v>357</v>
      </c>
      <c r="D69" s="132" t="s">
        <v>358</v>
      </c>
      <c r="E69" s="102" t="s">
        <v>359</v>
      </c>
      <c r="F69" s="103"/>
      <c r="G69" s="133"/>
      <c r="H69" s="133"/>
      <c r="I69" s="124"/>
      <c r="J69" s="124"/>
      <c r="K69" s="124"/>
    </row>
    <row r="70" customHeight="1" spans="1:11">
      <c r="A70" s="99"/>
      <c r="B70" s="99"/>
      <c r="C70" s="131"/>
      <c r="D70" s="132" t="s">
        <v>360</v>
      </c>
      <c r="E70" s="102" t="s">
        <v>359</v>
      </c>
      <c r="F70" s="103">
        <v>28</v>
      </c>
      <c r="G70" s="133"/>
      <c r="H70" s="133"/>
      <c r="I70" s="124"/>
      <c r="J70" s="124"/>
      <c r="K70" s="124"/>
    </row>
    <row r="71" customHeight="1" spans="1:11">
      <c r="A71" s="99"/>
      <c r="B71" s="99"/>
      <c r="C71" s="131"/>
      <c r="D71" s="132" t="s">
        <v>361</v>
      </c>
      <c r="E71" s="102" t="s">
        <v>359</v>
      </c>
      <c r="F71" s="103"/>
      <c r="G71" s="134"/>
      <c r="H71" s="134"/>
      <c r="I71" s="124"/>
      <c r="J71" s="124"/>
      <c r="K71" s="124"/>
    </row>
    <row r="72" customHeight="1" spans="1:11">
      <c r="A72" s="99"/>
      <c r="B72" s="99"/>
      <c r="C72" s="131" t="s">
        <v>362</v>
      </c>
      <c r="D72" s="132" t="s">
        <v>363</v>
      </c>
      <c r="E72" s="102" t="s">
        <v>745</v>
      </c>
      <c r="F72" s="103"/>
      <c r="G72" s="133"/>
      <c r="H72" s="133"/>
      <c r="I72" s="124"/>
      <c r="J72" s="124"/>
      <c r="K72" s="124"/>
    </row>
    <row r="73" customHeight="1" spans="1:11">
      <c r="A73" s="99"/>
      <c r="B73" s="99"/>
      <c r="C73" s="131"/>
      <c r="D73" s="132" t="s">
        <v>365</v>
      </c>
      <c r="E73" s="102" t="s">
        <v>745</v>
      </c>
      <c r="F73" s="103"/>
      <c r="G73" s="134"/>
      <c r="H73" s="134"/>
      <c r="I73" s="124"/>
      <c r="J73" s="124"/>
      <c r="K73" s="124"/>
    </row>
    <row r="74" customHeight="1" spans="1:11">
      <c r="A74" s="99"/>
      <c r="B74" s="99"/>
      <c r="C74" s="131"/>
      <c r="D74" s="132" t="s">
        <v>366</v>
      </c>
      <c r="E74" s="102" t="s">
        <v>745</v>
      </c>
      <c r="F74" s="103"/>
      <c r="G74" s="134"/>
      <c r="H74" s="134"/>
      <c r="I74" s="124"/>
      <c r="J74" s="124"/>
      <c r="K74" s="124"/>
    </row>
    <row r="75" customHeight="1" spans="1:11">
      <c r="A75" s="99"/>
      <c r="B75" s="99"/>
      <c r="C75" s="131"/>
      <c r="D75" s="135" t="s">
        <v>367</v>
      </c>
      <c r="E75" s="102" t="s">
        <v>745</v>
      </c>
      <c r="F75" s="103"/>
      <c r="G75" s="105"/>
      <c r="H75" s="105"/>
      <c r="I75" s="124"/>
      <c r="J75" s="124"/>
      <c r="K75" s="124"/>
    </row>
    <row r="76" customHeight="1" spans="1:11">
      <c r="A76" s="99"/>
      <c r="B76" s="99"/>
      <c r="C76" s="136" t="s">
        <v>368</v>
      </c>
      <c r="D76" s="136"/>
      <c r="E76" s="102" t="s">
        <v>745</v>
      </c>
      <c r="F76" s="103"/>
      <c r="G76" s="105"/>
      <c r="H76" s="105"/>
      <c r="I76" s="124"/>
      <c r="J76" s="124"/>
      <c r="K76" s="124"/>
    </row>
    <row r="77" customHeight="1" spans="1:11">
      <c r="A77" s="99"/>
      <c r="B77" s="99"/>
      <c r="C77" s="136" t="s">
        <v>369</v>
      </c>
      <c r="D77" s="136"/>
      <c r="E77" s="102" t="s">
        <v>745</v>
      </c>
      <c r="F77" s="103"/>
      <c r="G77" s="99"/>
      <c r="H77" s="99"/>
      <c r="I77" s="124"/>
      <c r="J77" s="124"/>
      <c r="K77" s="124"/>
    </row>
    <row r="78" customHeight="1" spans="1:11">
      <c r="A78" s="99"/>
      <c r="B78" s="99"/>
      <c r="C78" s="136" t="s">
        <v>370</v>
      </c>
      <c r="D78" s="136"/>
      <c r="E78" s="102" t="s">
        <v>371</v>
      </c>
      <c r="F78" s="103"/>
      <c r="G78" s="105"/>
      <c r="H78" s="105"/>
      <c r="I78" s="124"/>
      <c r="J78" s="124"/>
      <c r="K78" s="124"/>
    </row>
    <row r="79" customHeight="1" spans="1:11">
      <c r="A79" s="99"/>
      <c r="B79" s="99"/>
      <c r="C79" s="136" t="s">
        <v>372</v>
      </c>
      <c r="D79" s="136"/>
      <c r="E79" s="102" t="s">
        <v>371</v>
      </c>
      <c r="F79" s="103"/>
      <c r="G79" s="105"/>
      <c r="H79" s="105"/>
      <c r="I79" s="124"/>
      <c r="J79" s="124"/>
      <c r="K79" s="124"/>
    </row>
    <row r="80" customHeight="1" spans="1:11">
      <c r="A80" s="99"/>
      <c r="B80" s="99"/>
      <c r="C80" s="131" t="s">
        <v>373</v>
      </c>
      <c r="D80" s="132" t="s">
        <v>374</v>
      </c>
      <c r="E80" s="102" t="s">
        <v>745</v>
      </c>
      <c r="F80" s="103"/>
      <c r="G80" s="134"/>
      <c r="H80" s="134"/>
      <c r="I80" s="124"/>
      <c r="J80" s="124"/>
      <c r="K80" s="124"/>
    </row>
    <row r="81" customHeight="1" spans="1:11">
      <c r="A81" s="99"/>
      <c r="B81" s="99"/>
      <c r="C81" s="90" t="s">
        <v>5</v>
      </c>
      <c r="D81" s="90"/>
      <c r="E81" s="102"/>
      <c r="F81" s="103"/>
      <c r="G81" s="99"/>
      <c r="H81" s="99"/>
      <c r="I81" s="124"/>
      <c r="J81" s="124"/>
      <c r="K81" s="124"/>
    </row>
    <row r="82" customHeight="1" spans="1:11">
      <c r="A82" s="100"/>
      <c r="B82" s="100" t="s">
        <v>375</v>
      </c>
      <c r="C82" s="107" t="s">
        <v>376</v>
      </c>
      <c r="D82" s="107"/>
      <c r="E82" s="102" t="s">
        <v>746</v>
      </c>
      <c r="F82" s="103">
        <v>0.02</v>
      </c>
      <c r="G82" s="99"/>
      <c r="H82" s="99"/>
      <c r="I82" s="124" t="s">
        <v>378</v>
      </c>
      <c r="J82" s="124"/>
      <c r="K82" s="124"/>
    </row>
    <row r="83" customHeight="1" spans="1:11">
      <c r="A83" s="100"/>
      <c r="B83" s="100"/>
      <c r="C83" s="107" t="s">
        <v>379</v>
      </c>
      <c r="D83" s="107"/>
      <c r="E83" s="102" t="s">
        <v>332</v>
      </c>
      <c r="F83" s="103"/>
      <c r="G83" s="99"/>
      <c r="H83" s="99"/>
      <c r="I83" s="124" t="s">
        <v>380</v>
      </c>
      <c r="J83" s="124"/>
      <c r="K83" s="124"/>
    </row>
    <row r="84" customHeight="1" spans="1:11">
      <c r="A84" s="100"/>
      <c r="B84" s="100"/>
      <c r="C84" s="107" t="s">
        <v>381</v>
      </c>
      <c r="D84" s="107"/>
      <c r="E84" s="102" t="s">
        <v>332</v>
      </c>
      <c r="F84" s="103"/>
      <c r="G84" s="99"/>
      <c r="H84" s="99"/>
      <c r="I84" s="124" t="s">
        <v>382</v>
      </c>
      <c r="J84" s="124"/>
      <c r="K84" s="124"/>
    </row>
    <row r="85" customHeight="1" spans="1:11">
      <c r="A85" s="100"/>
      <c r="B85" s="100"/>
      <c r="C85" s="107" t="s">
        <v>383</v>
      </c>
      <c r="D85" s="107"/>
      <c r="E85" s="102" t="s">
        <v>332</v>
      </c>
      <c r="F85" s="103"/>
      <c r="G85" s="137"/>
      <c r="H85" s="137"/>
      <c r="I85" s="124" t="s">
        <v>382</v>
      </c>
      <c r="J85" s="124"/>
      <c r="K85" s="124"/>
    </row>
    <row r="86" customHeight="1" spans="1:11">
      <c r="A86" s="100"/>
      <c r="B86" s="100"/>
      <c r="C86" s="107" t="s">
        <v>384</v>
      </c>
      <c r="D86" s="107"/>
      <c r="E86" s="102" t="s">
        <v>747</v>
      </c>
      <c r="F86" s="103"/>
      <c r="G86" s="99"/>
      <c r="H86" s="99"/>
      <c r="I86" s="124"/>
      <c r="J86" s="124"/>
      <c r="K86" s="124"/>
    </row>
    <row r="87" customHeight="1" spans="1:11">
      <c r="A87" s="100"/>
      <c r="B87" s="100"/>
      <c r="C87" s="107" t="s">
        <v>386</v>
      </c>
      <c r="D87" s="107"/>
      <c r="E87" s="102"/>
      <c r="F87" s="103"/>
      <c r="G87" s="105"/>
      <c r="H87" s="105"/>
      <c r="I87" s="124"/>
      <c r="J87" s="124"/>
      <c r="K87" s="124"/>
    </row>
    <row r="88" customHeight="1" spans="1:11">
      <c r="A88" s="100"/>
      <c r="B88" s="100"/>
      <c r="C88" s="107" t="s">
        <v>387</v>
      </c>
      <c r="D88" s="107"/>
      <c r="E88" s="102" t="s">
        <v>388</v>
      </c>
      <c r="F88" s="103"/>
      <c r="G88" s="99"/>
      <c r="H88" s="99"/>
      <c r="I88" s="124"/>
      <c r="J88" s="124"/>
      <c r="K88" s="124"/>
    </row>
    <row r="89" customHeight="1" spans="1:11">
      <c r="A89" s="100"/>
      <c r="B89" s="100"/>
      <c r="C89" s="107" t="s">
        <v>389</v>
      </c>
      <c r="D89" s="107"/>
      <c r="E89" s="102" t="s">
        <v>388</v>
      </c>
      <c r="F89" s="103">
        <v>0.16</v>
      </c>
      <c r="G89" s="105"/>
      <c r="H89" s="105"/>
      <c r="I89" s="124"/>
      <c r="J89" s="124"/>
      <c r="K89" s="124"/>
    </row>
    <row r="90" customHeight="1" spans="1:11">
      <c r="A90" s="100"/>
      <c r="B90" s="100"/>
      <c r="C90" s="107" t="s">
        <v>390</v>
      </c>
      <c r="D90" s="107"/>
      <c r="E90" s="102" t="s">
        <v>388</v>
      </c>
      <c r="F90" s="103"/>
      <c r="G90" s="105"/>
      <c r="H90" s="105"/>
      <c r="I90" s="124"/>
      <c r="J90" s="124"/>
      <c r="K90" s="124"/>
    </row>
    <row r="91" customHeight="1" spans="1:11">
      <c r="A91" s="100"/>
      <c r="B91" s="100"/>
      <c r="C91" s="107" t="s">
        <v>391</v>
      </c>
      <c r="D91" s="107"/>
      <c r="E91" s="102" t="s">
        <v>354</v>
      </c>
      <c r="F91" s="103"/>
      <c r="G91" s="105"/>
      <c r="H91" s="105"/>
      <c r="I91" s="124"/>
      <c r="J91" s="124"/>
      <c r="K91" s="124"/>
    </row>
    <row r="92" customHeight="1" spans="1:11">
      <c r="A92" s="100"/>
      <c r="B92" s="100"/>
      <c r="C92" s="107" t="s">
        <v>392</v>
      </c>
      <c r="D92" s="107"/>
      <c r="E92" s="102" t="s">
        <v>388</v>
      </c>
      <c r="F92" s="103"/>
      <c r="G92" s="105"/>
      <c r="H92" s="105"/>
      <c r="I92" s="124"/>
      <c r="J92" s="124"/>
      <c r="K92" s="124"/>
    </row>
    <row r="93" customHeight="1" spans="1:11">
      <c r="A93" s="100"/>
      <c r="B93" s="100"/>
      <c r="C93" s="107" t="s">
        <v>393</v>
      </c>
      <c r="D93" s="107"/>
      <c r="E93" s="102" t="s">
        <v>388</v>
      </c>
      <c r="F93" s="103"/>
      <c r="G93" s="105"/>
      <c r="H93" s="105"/>
      <c r="I93" s="124"/>
      <c r="J93" s="124"/>
      <c r="K93" s="124"/>
    </row>
    <row r="94" customHeight="1" spans="1:11">
      <c r="A94" s="100"/>
      <c r="B94" s="100"/>
      <c r="C94" s="107" t="s">
        <v>394</v>
      </c>
      <c r="D94" s="107"/>
      <c r="E94" s="102" t="s">
        <v>388</v>
      </c>
      <c r="F94" s="103"/>
      <c r="G94" s="105"/>
      <c r="H94" s="105"/>
      <c r="I94" s="124"/>
      <c r="J94" s="124"/>
      <c r="K94" s="124"/>
    </row>
    <row r="95" customHeight="1" spans="1:11">
      <c r="A95" s="100"/>
      <c r="B95" s="100"/>
      <c r="C95" s="107" t="s">
        <v>395</v>
      </c>
      <c r="D95" s="107"/>
      <c r="E95" s="102" t="s">
        <v>352</v>
      </c>
      <c r="F95" s="103"/>
      <c r="G95" s="105"/>
      <c r="H95" s="105"/>
      <c r="I95" s="124"/>
      <c r="J95" s="124"/>
      <c r="K95" s="124"/>
    </row>
    <row r="96" customHeight="1" spans="1:11">
      <c r="A96" s="100"/>
      <c r="B96" s="100"/>
      <c r="C96" s="107" t="s">
        <v>396</v>
      </c>
      <c r="D96" s="107"/>
      <c r="E96" s="102" t="s">
        <v>354</v>
      </c>
      <c r="F96" s="103"/>
      <c r="G96" s="105"/>
      <c r="H96" s="105"/>
      <c r="I96" s="124"/>
      <c r="J96" s="124"/>
      <c r="K96" s="124"/>
    </row>
    <row r="97" customHeight="1" spans="1:11">
      <c r="A97" s="100"/>
      <c r="B97" s="100"/>
      <c r="C97" s="107" t="s">
        <v>397</v>
      </c>
      <c r="D97" s="107"/>
      <c r="E97" s="102" t="s">
        <v>352</v>
      </c>
      <c r="F97" s="103"/>
      <c r="G97" s="105"/>
      <c r="H97" s="105"/>
      <c r="I97" s="124"/>
      <c r="J97" s="124"/>
      <c r="K97" s="124"/>
    </row>
    <row r="98" customHeight="1" spans="1:11">
      <c r="A98" s="100"/>
      <c r="B98" s="100"/>
      <c r="C98" s="107" t="s">
        <v>398</v>
      </c>
      <c r="D98" s="107"/>
      <c r="E98" s="102" t="s">
        <v>352</v>
      </c>
      <c r="F98" s="103"/>
      <c r="G98" s="105"/>
      <c r="H98" s="105"/>
      <c r="I98" s="124"/>
      <c r="J98" s="124"/>
      <c r="K98" s="124"/>
    </row>
    <row r="99" customHeight="1" spans="1:11">
      <c r="A99" s="100"/>
      <c r="B99" s="100"/>
      <c r="C99" s="107" t="s">
        <v>399</v>
      </c>
      <c r="D99" s="107"/>
      <c r="E99" s="102" t="s">
        <v>400</v>
      </c>
      <c r="F99" s="103"/>
      <c r="G99" s="105"/>
      <c r="H99" s="105"/>
      <c r="I99" s="124"/>
      <c r="J99" s="124"/>
      <c r="K99" s="124"/>
    </row>
    <row r="100" customHeight="1" spans="1:11">
      <c r="A100" s="100"/>
      <c r="B100" s="100"/>
      <c r="C100" s="107" t="s">
        <v>401</v>
      </c>
      <c r="D100" s="107"/>
      <c r="E100" s="102" t="s">
        <v>352</v>
      </c>
      <c r="F100" s="103"/>
      <c r="G100" s="105"/>
      <c r="H100" s="105"/>
      <c r="I100" s="124"/>
      <c r="J100" s="124"/>
      <c r="K100" s="124"/>
    </row>
    <row r="101" customHeight="1" spans="1:11">
      <c r="A101" s="100"/>
      <c r="B101" s="100"/>
      <c r="C101" s="107" t="s">
        <v>402</v>
      </c>
      <c r="D101" s="107"/>
      <c r="E101" s="102" t="s">
        <v>352</v>
      </c>
      <c r="F101" s="103"/>
      <c r="G101" s="105"/>
      <c r="H101" s="105"/>
      <c r="I101" s="124"/>
      <c r="J101" s="124"/>
      <c r="K101" s="124"/>
    </row>
    <row r="102" customHeight="1" spans="1:11">
      <c r="A102" s="100"/>
      <c r="B102" s="100"/>
      <c r="C102" s="107" t="s">
        <v>403</v>
      </c>
      <c r="D102" s="107"/>
      <c r="E102" s="102" t="s">
        <v>404</v>
      </c>
      <c r="F102" s="103"/>
      <c r="G102" s="105"/>
      <c r="H102" s="105"/>
      <c r="I102" s="124"/>
      <c r="J102" s="124"/>
      <c r="K102" s="124"/>
    </row>
    <row r="103" customHeight="1" spans="1:11">
      <c r="A103" s="100"/>
      <c r="B103" s="100"/>
      <c r="C103" s="107" t="s">
        <v>405</v>
      </c>
      <c r="D103" s="107"/>
      <c r="E103" s="102" t="s">
        <v>404</v>
      </c>
      <c r="F103" s="103"/>
      <c r="G103" s="105"/>
      <c r="H103" s="105"/>
      <c r="I103" s="124"/>
      <c r="J103" s="124"/>
      <c r="K103" s="124"/>
    </row>
    <row r="104" customHeight="1" spans="1:11">
      <c r="A104" s="100"/>
      <c r="B104" s="100"/>
      <c r="C104" s="107" t="s">
        <v>406</v>
      </c>
      <c r="D104" s="107"/>
      <c r="E104" s="102" t="s">
        <v>404</v>
      </c>
      <c r="F104" s="103"/>
      <c r="G104" s="105"/>
      <c r="H104" s="105"/>
      <c r="I104" s="124"/>
      <c r="J104" s="124"/>
      <c r="K104" s="124"/>
    </row>
    <row r="105" customHeight="1" spans="1:11">
      <c r="A105" s="100"/>
      <c r="B105" s="100"/>
      <c r="C105" s="107" t="s">
        <v>407</v>
      </c>
      <c r="D105" s="107"/>
      <c r="E105" s="102" t="s">
        <v>404</v>
      </c>
      <c r="F105" s="103"/>
      <c r="G105" s="105"/>
      <c r="H105" s="105"/>
      <c r="I105" s="124"/>
      <c r="J105" s="124"/>
      <c r="K105" s="124"/>
    </row>
    <row r="106" customHeight="1" spans="1:11">
      <c r="A106" s="100"/>
      <c r="B106" s="100"/>
      <c r="C106" s="107" t="s">
        <v>408</v>
      </c>
      <c r="D106" s="107"/>
      <c r="E106" s="102" t="s">
        <v>54</v>
      </c>
      <c r="F106" s="103"/>
      <c r="G106" s="105"/>
      <c r="H106" s="105"/>
      <c r="I106" s="124"/>
      <c r="J106" s="124"/>
      <c r="K106" s="124"/>
    </row>
    <row r="107" customHeight="1" spans="1:11">
      <c r="A107" s="100"/>
      <c r="B107" s="100"/>
      <c r="C107" s="107" t="s">
        <v>409</v>
      </c>
      <c r="D107" s="107"/>
      <c r="E107" s="102" t="s">
        <v>54</v>
      </c>
      <c r="F107" s="103"/>
      <c r="G107" s="105"/>
      <c r="H107" s="105"/>
      <c r="I107" s="124"/>
      <c r="J107" s="124"/>
      <c r="K107" s="124"/>
    </row>
    <row r="108" customHeight="1" spans="1:11">
      <c r="A108" s="100"/>
      <c r="B108" s="100"/>
      <c r="C108" s="107" t="s">
        <v>410</v>
      </c>
      <c r="D108" s="107"/>
      <c r="E108" s="102" t="s">
        <v>54</v>
      </c>
      <c r="F108" s="103"/>
      <c r="G108" s="105"/>
      <c r="H108" s="105"/>
      <c r="I108" s="124"/>
      <c r="J108" s="124"/>
      <c r="K108" s="124"/>
    </row>
    <row r="109" customHeight="1" spans="1:11">
      <c r="A109" s="100"/>
      <c r="B109" s="100"/>
      <c r="C109" s="107" t="s">
        <v>411</v>
      </c>
      <c r="D109" s="107"/>
      <c r="E109" s="102" t="s">
        <v>412</v>
      </c>
      <c r="F109" s="103"/>
      <c r="G109" s="105"/>
      <c r="H109" s="105"/>
      <c r="I109" s="124"/>
      <c r="J109" s="124"/>
      <c r="K109" s="124"/>
    </row>
    <row r="110" customHeight="1" spans="1:11">
      <c r="A110" s="100"/>
      <c r="B110" s="100"/>
      <c r="C110" s="107" t="s">
        <v>413</v>
      </c>
      <c r="D110" s="107"/>
      <c r="E110" s="102" t="s">
        <v>744</v>
      </c>
      <c r="F110" s="103"/>
      <c r="G110" s="105"/>
      <c r="H110" s="105"/>
      <c r="I110" s="124"/>
      <c r="J110" s="124"/>
      <c r="K110" s="124"/>
    </row>
    <row r="111" customHeight="1" spans="1:11">
      <c r="A111" s="100"/>
      <c r="B111" s="100"/>
      <c r="C111" s="107" t="s">
        <v>414</v>
      </c>
      <c r="D111" s="107"/>
      <c r="E111" s="102" t="s">
        <v>354</v>
      </c>
      <c r="F111" s="103"/>
      <c r="G111" s="105"/>
      <c r="H111" s="105"/>
      <c r="I111" s="124"/>
      <c r="J111" s="124"/>
      <c r="K111" s="124"/>
    </row>
    <row r="112" customHeight="1" spans="1:11">
      <c r="A112" s="100"/>
      <c r="B112" s="100"/>
      <c r="C112" s="107" t="s">
        <v>415</v>
      </c>
      <c r="D112" s="107"/>
      <c r="E112" s="102" t="s">
        <v>744</v>
      </c>
      <c r="F112" s="103"/>
      <c r="G112" s="105"/>
      <c r="H112" s="105"/>
      <c r="I112" s="124"/>
      <c r="J112" s="124"/>
      <c r="K112" s="124"/>
    </row>
    <row r="113" customHeight="1" spans="1:11">
      <c r="A113" s="100"/>
      <c r="B113" s="100"/>
      <c r="C113" s="107" t="s">
        <v>416</v>
      </c>
      <c r="D113" s="107"/>
      <c r="E113" s="102" t="s">
        <v>400</v>
      </c>
      <c r="F113" s="103"/>
      <c r="G113" s="105"/>
      <c r="H113" s="105"/>
      <c r="I113" s="124"/>
      <c r="J113" s="124"/>
      <c r="K113" s="124"/>
    </row>
    <row r="114" customHeight="1" spans="1:11">
      <c r="A114" s="100"/>
      <c r="B114" s="100"/>
      <c r="C114" s="107" t="s">
        <v>417</v>
      </c>
      <c r="D114" s="107"/>
      <c r="E114" s="102" t="s">
        <v>400</v>
      </c>
      <c r="F114" s="103"/>
      <c r="G114" s="105"/>
      <c r="H114" s="105"/>
      <c r="I114" s="124"/>
      <c r="J114" s="124"/>
      <c r="K114" s="124"/>
    </row>
    <row r="115" customHeight="1" spans="1:11">
      <c r="A115" s="100"/>
      <c r="B115" s="100"/>
      <c r="C115" s="107" t="s">
        <v>418</v>
      </c>
      <c r="D115" s="107"/>
      <c r="E115" s="102" t="s">
        <v>419</v>
      </c>
      <c r="F115" s="103"/>
      <c r="G115" s="99"/>
      <c r="H115" s="99"/>
      <c r="I115" s="124"/>
      <c r="J115" s="124"/>
      <c r="K115" s="124"/>
    </row>
    <row r="116" customHeight="1" spans="1:11">
      <c r="A116" s="100"/>
      <c r="B116" s="100"/>
      <c r="C116" s="107" t="s">
        <v>420</v>
      </c>
      <c r="D116" s="107"/>
      <c r="E116" s="102" t="s">
        <v>419</v>
      </c>
      <c r="F116" s="103"/>
      <c r="G116" s="99"/>
      <c r="H116" s="99"/>
      <c r="I116" s="124"/>
      <c r="J116" s="124"/>
      <c r="K116" s="124"/>
    </row>
    <row r="117" customHeight="1" spans="1:11">
      <c r="A117" s="100"/>
      <c r="B117" s="100"/>
      <c r="C117" s="90" t="s">
        <v>6</v>
      </c>
      <c r="D117" s="90"/>
      <c r="E117" s="102"/>
      <c r="F117" s="103"/>
      <c r="G117" s="105"/>
      <c r="H117" s="105"/>
      <c r="I117" s="124"/>
      <c r="J117" s="124"/>
      <c r="K117" s="124"/>
    </row>
    <row r="118" customHeight="1" spans="1:11">
      <c r="A118" s="99"/>
      <c r="B118" s="99" t="s">
        <v>421</v>
      </c>
      <c r="C118" s="107" t="s">
        <v>422</v>
      </c>
      <c r="D118" s="107" t="s">
        <v>423</v>
      </c>
      <c r="E118" s="102" t="s">
        <v>354</v>
      </c>
      <c r="F118" s="103">
        <v>0.01</v>
      </c>
      <c r="G118" s="105"/>
      <c r="H118" s="105"/>
      <c r="I118" s="124"/>
      <c r="J118" s="124"/>
      <c r="K118" s="124"/>
    </row>
    <row r="119" customHeight="1" spans="1:11">
      <c r="A119" s="99"/>
      <c r="B119" s="99"/>
      <c r="C119" s="107"/>
      <c r="D119" s="107" t="s">
        <v>424</v>
      </c>
      <c r="E119" s="102" t="s">
        <v>354</v>
      </c>
      <c r="F119" s="103">
        <v>0.04</v>
      </c>
      <c r="G119" s="105"/>
      <c r="H119" s="105"/>
      <c r="I119" s="124"/>
      <c r="J119" s="124"/>
      <c r="K119" s="124"/>
    </row>
    <row r="120" customHeight="1" spans="1:11">
      <c r="A120" s="99"/>
      <c r="B120" s="99"/>
      <c r="C120" s="107"/>
      <c r="D120" s="107" t="s">
        <v>373</v>
      </c>
      <c r="E120" s="102" t="s">
        <v>425</v>
      </c>
      <c r="F120" s="103">
        <v>0.06</v>
      </c>
      <c r="G120" s="105"/>
      <c r="H120" s="105"/>
      <c r="I120" s="124"/>
      <c r="J120" s="124"/>
      <c r="K120" s="124"/>
    </row>
    <row r="121" customHeight="1" spans="1:11">
      <c r="A121" s="99"/>
      <c r="B121" s="99"/>
      <c r="C121" s="107" t="s">
        <v>426</v>
      </c>
      <c r="D121" s="107" t="s">
        <v>427</v>
      </c>
      <c r="E121" s="102" t="s">
        <v>412</v>
      </c>
      <c r="F121" s="103">
        <v>7</v>
      </c>
      <c r="G121" s="99"/>
      <c r="H121" s="99"/>
      <c r="I121" s="124"/>
      <c r="J121" s="124"/>
      <c r="K121" s="124"/>
    </row>
    <row r="122" customHeight="1" spans="1:11">
      <c r="A122" s="99"/>
      <c r="B122" s="99"/>
      <c r="C122" s="107"/>
      <c r="D122" s="107" t="s">
        <v>428</v>
      </c>
      <c r="E122" s="102" t="s">
        <v>412</v>
      </c>
      <c r="F122" s="103"/>
      <c r="G122" s="99"/>
      <c r="H122" s="99"/>
      <c r="I122" s="124"/>
      <c r="J122" s="124"/>
      <c r="K122" s="124"/>
    </row>
    <row r="123" customHeight="1" spans="1:11">
      <c r="A123" s="99"/>
      <c r="B123" s="99"/>
      <c r="C123" s="107"/>
      <c r="D123" s="107" t="s">
        <v>429</v>
      </c>
      <c r="E123" s="102" t="s">
        <v>412</v>
      </c>
      <c r="F123" s="103">
        <v>3.5</v>
      </c>
      <c r="G123" s="99"/>
      <c r="H123" s="99"/>
      <c r="I123" s="124"/>
      <c r="J123" s="124"/>
      <c r="K123" s="124"/>
    </row>
    <row r="124" customHeight="1" spans="1:11">
      <c r="A124" s="99"/>
      <c r="B124" s="99"/>
      <c r="C124" s="107"/>
      <c r="D124" s="107" t="s">
        <v>430</v>
      </c>
      <c r="E124" s="102" t="s">
        <v>412</v>
      </c>
      <c r="F124" s="103"/>
      <c r="G124" s="99"/>
      <c r="H124" s="99"/>
      <c r="I124" s="124"/>
      <c r="J124" s="124"/>
      <c r="K124" s="124"/>
    </row>
    <row r="125" customHeight="1" spans="1:11">
      <c r="A125" s="99"/>
      <c r="B125" s="99"/>
      <c r="C125" s="107"/>
      <c r="D125" s="107" t="s">
        <v>431</v>
      </c>
      <c r="E125" s="102" t="s">
        <v>412</v>
      </c>
      <c r="F125" s="103"/>
      <c r="G125" s="99"/>
      <c r="H125" s="99"/>
      <c r="I125" s="124"/>
      <c r="J125" s="124"/>
      <c r="K125" s="124"/>
    </row>
    <row r="126" customHeight="1" spans="1:11">
      <c r="A126" s="99"/>
      <c r="B126" s="99"/>
      <c r="C126" s="107"/>
      <c r="D126" s="107" t="s">
        <v>432</v>
      </c>
      <c r="E126" s="102" t="s">
        <v>744</v>
      </c>
      <c r="F126" s="103">
        <v>0.65</v>
      </c>
      <c r="G126" s="99"/>
      <c r="H126" s="99"/>
      <c r="I126" s="124"/>
      <c r="J126" s="124"/>
      <c r="K126" s="124"/>
    </row>
    <row r="127" customHeight="1" spans="1:11">
      <c r="A127" s="99"/>
      <c r="B127" s="99"/>
      <c r="C127" s="107"/>
      <c r="D127" s="107" t="s">
        <v>433</v>
      </c>
      <c r="E127" s="102" t="s">
        <v>412</v>
      </c>
      <c r="F127" s="103">
        <v>0.16</v>
      </c>
      <c r="G127" s="99"/>
      <c r="H127" s="99"/>
      <c r="I127" s="124"/>
      <c r="J127" s="124"/>
      <c r="K127" s="124"/>
    </row>
    <row r="128" customHeight="1" spans="1:11">
      <c r="A128" s="99"/>
      <c r="B128" s="99"/>
      <c r="C128" s="107"/>
      <c r="D128" s="107" t="s">
        <v>434</v>
      </c>
      <c r="E128" s="102" t="s">
        <v>412</v>
      </c>
      <c r="F128" s="103"/>
      <c r="G128" s="99"/>
      <c r="H128" s="99"/>
      <c r="I128" s="124" t="s">
        <v>435</v>
      </c>
      <c r="J128" s="124"/>
      <c r="K128" s="124"/>
    </row>
    <row r="129" customHeight="1" spans="1:11">
      <c r="A129" s="99"/>
      <c r="B129" s="99"/>
      <c r="C129" s="90" t="s">
        <v>7</v>
      </c>
      <c r="D129" s="90"/>
      <c r="E129" s="102"/>
      <c r="F129" s="103"/>
      <c r="G129" s="105"/>
      <c r="H129" s="105"/>
      <c r="I129" s="124"/>
      <c r="J129" s="124"/>
      <c r="K129" s="124"/>
    </row>
    <row r="130" customHeight="1" spans="1:11">
      <c r="A130" s="138"/>
      <c r="B130" s="139" t="s">
        <v>436</v>
      </c>
      <c r="C130" s="140"/>
      <c r="D130" s="141"/>
      <c r="E130" s="53" t="s">
        <v>437</v>
      </c>
      <c r="F130" s="142">
        <f>B3</f>
        <v>0.35</v>
      </c>
      <c r="G130" s="143"/>
      <c r="H130" s="143"/>
      <c r="I130" s="124"/>
      <c r="J130" s="124"/>
      <c r="K130" s="124"/>
    </row>
    <row r="131" customHeight="1" spans="1:11">
      <c r="A131" s="144" t="s">
        <v>10</v>
      </c>
      <c r="B131" s="144"/>
      <c r="C131" s="144"/>
      <c r="D131" s="144"/>
      <c r="E131" s="102"/>
      <c r="F131" s="103"/>
      <c r="G131" s="99"/>
      <c r="H131" s="99"/>
      <c r="I131" s="124"/>
      <c r="J131" s="124"/>
      <c r="K131" s="124"/>
    </row>
    <row r="132" customHeight="1" spans="1:11">
      <c r="A132" s="145" t="s">
        <v>438</v>
      </c>
      <c r="B132" s="95"/>
      <c r="C132" s="144" t="s">
        <v>439</v>
      </c>
      <c r="D132" s="144"/>
      <c r="E132" s="97"/>
      <c r="F132" s="103"/>
      <c r="G132" s="146"/>
      <c r="H132" s="146"/>
      <c r="I132" s="124"/>
      <c r="J132" s="124"/>
      <c r="K132" s="124"/>
    </row>
    <row r="133" customHeight="1" spans="1:11">
      <c r="A133" s="64"/>
      <c r="B133" s="99" t="s">
        <v>41</v>
      </c>
      <c r="C133" s="104" t="s">
        <v>440</v>
      </c>
      <c r="D133" s="104"/>
      <c r="E133" s="102" t="s">
        <v>441</v>
      </c>
      <c r="F133" s="103"/>
      <c r="G133" s="130"/>
      <c r="H133" s="130"/>
      <c r="I133" s="124" t="s">
        <v>442</v>
      </c>
      <c r="J133" s="124"/>
      <c r="K133" s="124"/>
    </row>
    <row r="134" customHeight="1" spans="1:11">
      <c r="A134" s="147"/>
      <c r="B134" s="99"/>
      <c r="C134" s="104" t="s">
        <v>443</v>
      </c>
      <c r="D134" s="104"/>
      <c r="E134" s="102" t="s">
        <v>441</v>
      </c>
      <c r="F134" s="103"/>
      <c r="G134" s="130"/>
      <c r="H134" s="130"/>
      <c r="I134" s="124" t="s">
        <v>444</v>
      </c>
      <c r="J134" s="124"/>
      <c r="K134" s="124"/>
    </row>
    <row r="135" customHeight="1" spans="1:11">
      <c r="A135" s="147"/>
      <c r="B135" s="99"/>
      <c r="C135" s="104" t="s">
        <v>445</v>
      </c>
      <c r="D135" s="104"/>
      <c r="E135" s="102" t="s">
        <v>441</v>
      </c>
      <c r="F135" s="103"/>
      <c r="G135" s="130"/>
      <c r="H135" s="130"/>
      <c r="I135" s="124" t="s">
        <v>446</v>
      </c>
      <c r="J135" s="124"/>
      <c r="K135" s="124"/>
    </row>
    <row r="136" customHeight="1" spans="1:11">
      <c r="A136" s="147"/>
      <c r="B136" s="99"/>
      <c r="C136" s="104" t="s">
        <v>447</v>
      </c>
      <c r="D136" s="104"/>
      <c r="E136" s="102" t="s">
        <v>441</v>
      </c>
      <c r="F136" s="103">
        <v>0.35</v>
      </c>
      <c r="G136" s="148"/>
      <c r="H136" s="148"/>
      <c r="I136" s="124" t="s">
        <v>442</v>
      </c>
      <c r="J136" s="124"/>
      <c r="K136" s="124"/>
    </row>
    <row r="137" customHeight="1" spans="1:11">
      <c r="A137" s="147"/>
      <c r="B137" s="99"/>
      <c r="C137" s="104" t="s">
        <v>448</v>
      </c>
      <c r="D137" s="104"/>
      <c r="E137" s="102" t="s">
        <v>441</v>
      </c>
      <c r="F137" s="103"/>
      <c r="G137" s="130"/>
      <c r="H137" s="130"/>
      <c r="I137" s="124" t="s">
        <v>444</v>
      </c>
      <c r="J137" s="124"/>
      <c r="K137" s="124"/>
    </row>
    <row r="138" customHeight="1" spans="1:11">
      <c r="A138" s="147"/>
      <c r="B138" s="99"/>
      <c r="C138" s="104" t="s">
        <v>449</v>
      </c>
      <c r="D138" s="104"/>
      <c r="E138" s="102" t="s">
        <v>441</v>
      </c>
      <c r="F138" s="103"/>
      <c r="G138" s="130"/>
      <c r="H138" s="130"/>
      <c r="I138" s="124" t="s">
        <v>446</v>
      </c>
      <c r="J138" s="124"/>
      <c r="K138" s="124"/>
    </row>
    <row r="139" customHeight="1" spans="1:11">
      <c r="A139" s="147"/>
      <c r="B139" s="99"/>
      <c r="C139" s="104" t="s">
        <v>450</v>
      </c>
      <c r="D139" s="104"/>
      <c r="E139" s="102" t="s">
        <v>441</v>
      </c>
      <c r="F139" s="103"/>
      <c r="G139" s="130"/>
      <c r="H139" s="130"/>
      <c r="I139" s="124" t="s">
        <v>451</v>
      </c>
      <c r="J139" s="124"/>
      <c r="K139" s="124"/>
    </row>
    <row r="140" customHeight="1" spans="1:11">
      <c r="A140" s="147"/>
      <c r="B140" s="99"/>
      <c r="C140" s="104" t="s">
        <v>452</v>
      </c>
      <c r="D140" s="104"/>
      <c r="E140" s="102" t="s">
        <v>441</v>
      </c>
      <c r="F140" s="103"/>
      <c r="G140" s="130"/>
      <c r="H140" s="130"/>
      <c r="I140" s="124" t="s">
        <v>451</v>
      </c>
      <c r="J140" s="124"/>
      <c r="K140" s="124"/>
    </row>
    <row r="141" customHeight="1" spans="1:11">
      <c r="A141" s="147"/>
      <c r="B141" s="99"/>
      <c r="C141" s="104" t="s">
        <v>453</v>
      </c>
      <c r="D141" s="104"/>
      <c r="E141" s="102" t="s">
        <v>441</v>
      </c>
      <c r="F141" s="103"/>
      <c r="G141" s="130"/>
      <c r="H141" s="130"/>
      <c r="I141" s="124" t="s">
        <v>454</v>
      </c>
      <c r="J141" s="124"/>
      <c r="K141" s="124"/>
    </row>
    <row r="142" customHeight="1" spans="1:11">
      <c r="A142" s="147"/>
      <c r="B142" s="99"/>
      <c r="C142" s="104" t="s">
        <v>455</v>
      </c>
      <c r="D142" s="104"/>
      <c r="E142" s="102" t="s">
        <v>441</v>
      </c>
      <c r="F142" s="103">
        <v>0.35</v>
      </c>
      <c r="G142" s="148"/>
      <c r="H142" s="148"/>
      <c r="I142" s="124" t="s">
        <v>451</v>
      </c>
      <c r="J142" s="124"/>
      <c r="K142" s="124"/>
    </row>
    <row r="143" customHeight="1" spans="1:11">
      <c r="A143" s="147"/>
      <c r="B143" s="99"/>
      <c r="C143" s="104" t="s">
        <v>456</v>
      </c>
      <c r="D143" s="104"/>
      <c r="E143" s="102" t="s">
        <v>441</v>
      </c>
      <c r="F143" s="103"/>
      <c r="G143" s="130"/>
      <c r="H143" s="130"/>
      <c r="I143" s="124" t="s">
        <v>451</v>
      </c>
      <c r="J143" s="124"/>
      <c r="K143" s="124"/>
    </row>
    <row r="144" customHeight="1" spans="1:11">
      <c r="A144" s="147"/>
      <c r="B144" s="99"/>
      <c r="C144" s="104" t="s">
        <v>457</v>
      </c>
      <c r="D144" s="104"/>
      <c r="E144" s="102" t="s">
        <v>441</v>
      </c>
      <c r="F144" s="103"/>
      <c r="G144" s="130"/>
      <c r="H144" s="130"/>
      <c r="I144" s="124" t="s">
        <v>454</v>
      </c>
      <c r="J144" s="124"/>
      <c r="K144" s="124"/>
    </row>
    <row r="145" customHeight="1" spans="1:11">
      <c r="A145" s="147"/>
      <c r="B145" s="99"/>
      <c r="C145" s="104" t="s">
        <v>458</v>
      </c>
      <c r="D145" s="104"/>
      <c r="E145" s="102" t="s">
        <v>459</v>
      </c>
      <c r="F145" s="103">
        <f>350*8/1000</f>
        <v>2.8</v>
      </c>
      <c r="G145" s="149"/>
      <c r="H145" s="149"/>
      <c r="I145" s="124" t="s">
        <v>460</v>
      </c>
      <c r="J145" s="124"/>
      <c r="K145" s="124"/>
    </row>
    <row r="146" customHeight="1" spans="1:11">
      <c r="A146" s="147"/>
      <c r="B146" s="99"/>
      <c r="C146" s="104" t="s">
        <v>461</v>
      </c>
      <c r="D146" s="104"/>
      <c r="E146" s="102" t="s">
        <v>459</v>
      </c>
      <c r="F146" s="103"/>
      <c r="G146" s="150"/>
      <c r="H146" s="150"/>
      <c r="I146" s="124" t="s">
        <v>462</v>
      </c>
      <c r="J146" s="124"/>
      <c r="K146" s="124"/>
    </row>
    <row r="147" customHeight="1" spans="1:11">
      <c r="A147" s="147"/>
      <c r="B147" s="99"/>
      <c r="C147" s="104" t="s">
        <v>463</v>
      </c>
      <c r="D147" s="104"/>
      <c r="E147" s="102" t="s">
        <v>459</v>
      </c>
      <c r="F147" s="103"/>
      <c r="G147" s="150"/>
      <c r="H147" s="150"/>
      <c r="I147" s="124" t="s">
        <v>464</v>
      </c>
      <c r="J147" s="124"/>
      <c r="K147" s="124"/>
    </row>
    <row r="148" customHeight="1" spans="1:11">
      <c r="A148" s="147"/>
      <c r="B148" s="99"/>
      <c r="C148" s="104" t="s">
        <v>465</v>
      </c>
      <c r="D148" s="104"/>
      <c r="E148" s="102" t="s">
        <v>459</v>
      </c>
      <c r="F148" s="103">
        <f>350*8/1000</f>
        <v>2.8</v>
      </c>
      <c r="G148" s="149"/>
      <c r="H148" s="149"/>
      <c r="I148" s="124" t="s">
        <v>466</v>
      </c>
      <c r="J148" s="124"/>
      <c r="K148" s="124"/>
    </row>
    <row r="149" customHeight="1" spans="1:11">
      <c r="A149" s="147"/>
      <c r="B149" s="99"/>
      <c r="C149" s="104" t="s">
        <v>467</v>
      </c>
      <c r="D149" s="104"/>
      <c r="E149" s="102" t="s">
        <v>459</v>
      </c>
      <c r="F149" s="103"/>
      <c r="G149" s="149"/>
      <c r="H149" s="149"/>
      <c r="I149" s="124" t="s">
        <v>468</v>
      </c>
      <c r="J149" s="124"/>
      <c r="K149" s="124"/>
    </row>
    <row r="150" customHeight="1" spans="1:11">
      <c r="A150" s="151"/>
      <c r="B150" s="99"/>
      <c r="C150" s="104" t="s">
        <v>469</v>
      </c>
      <c r="D150" s="104"/>
      <c r="E150" s="102" t="s">
        <v>459</v>
      </c>
      <c r="F150" s="103"/>
      <c r="G150" s="150"/>
      <c r="H150" s="150"/>
      <c r="I150" s="124" t="s">
        <v>470</v>
      </c>
      <c r="J150" s="124"/>
      <c r="K150" s="124"/>
    </row>
    <row r="151" customHeight="1" spans="1:11">
      <c r="A151" s="64"/>
      <c r="B151" s="99" t="s">
        <v>307</v>
      </c>
      <c r="C151" s="104" t="s">
        <v>471</v>
      </c>
      <c r="D151" s="104"/>
      <c r="E151" s="102" t="s">
        <v>441</v>
      </c>
      <c r="F151" s="103"/>
      <c r="G151" s="130"/>
      <c r="H151" s="130"/>
      <c r="I151" s="124"/>
      <c r="J151" s="124"/>
      <c r="K151" s="124"/>
    </row>
    <row r="152" customHeight="1" spans="1:11">
      <c r="A152" s="147"/>
      <c r="B152" s="99"/>
      <c r="C152" s="104" t="s">
        <v>472</v>
      </c>
      <c r="D152" s="104"/>
      <c r="E152" s="102" t="s">
        <v>441</v>
      </c>
      <c r="F152" s="103"/>
      <c r="G152" s="130"/>
      <c r="H152" s="130"/>
      <c r="I152" s="124"/>
      <c r="J152" s="124"/>
      <c r="K152" s="124"/>
    </row>
    <row r="153" customHeight="1" spans="1:11">
      <c r="A153" s="147"/>
      <c r="B153" s="99"/>
      <c r="C153" s="104" t="s">
        <v>473</v>
      </c>
      <c r="D153" s="104"/>
      <c r="E153" s="102" t="s">
        <v>459</v>
      </c>
      <c r="F153" s="103"/>
      <c r="G153" s="150"/>
      <c r="H153" s="150"/>
      <c r="I153" s="124"/>
      <c r="J153" s="124"/>
      <c r="K153" s="124"/>
    </row>
    <row r="154" customHeight="1" spans="1:11">
      <c r="A154" s="151"/>
      <c r="B154" s="99"/>
      <c r="C154" s="104" t="s">
        <v>474</v>
      </c>
      <c r="D154" s="104"/>
      <c r="E154" s="102" t="s">
        <v>459</v>
      </c>
      <c r="F154" s="103"/>
      <c r="G154" s="150"/>
      <c r="H154" s="150"/>
      <c r="I154" s="124"/>
      <c r="J154" s="124"/>
      <c r="K154" s="124"/>
    </row>
    <row r="155" customHeight="1" spans="1:11">
      <c r="A155" s="64"/>
      <c r="B155" s="99" t="s">
        <v>475</v>
      </c>
      <c r="C155" s="104" t="s">
        <v>476</v>
      </c>
      <c r="D155" s="104"/>
      <c r="E155" s="102" t="s">
        <v>459</v>
      </c>
      <c r="F155" s="103"/>
      <c r="G155" s="150"/>
      <c r="H155" s="150"/>
      <c r="I155" s="124"/>
      <c r="J155" s="124"/>
      <c r="K155" s="124"/>
    </row>
    <row r="156" customHeight="1" spans="1:11">
      <c r="A156" s="147"/>
      <c r="B156" s="99"/>
      <c r="C156" s="104" t="s">
        <v>477</v>
      </c>
      <c r="D156" s="104"/>
      <c r="E156" s="102" t="s">
        <v>459</v>
      </c>
      <c r="F156" s="103"/>
      <c r="G156" s="150"/>
      <c r="H156" s="150"/>
      <c r="I156" s="124"/>
      <c r="J156" s="124"/>
      <c r="K156" s="124"/>
    </row>
    <row r="157" customHeight="1" spans="1:11">
      <c r="A157" s="147"/>
      <c r="B157" s="99"/>
      <c r="C157" s="104" t="s">
        <v>478</v>
      </c>
      <c r="D157" s="104"/>
      <c r="E157" s="102" t="s">
        <v>459</v>
      </c>
      <c r="F157" s="103"/>
      <c r="G157" s="150"/>
      <c r="H157" s="150"/>
      <c r="I157" s="124"/>
      <c r="J157" s="124"/>
      <c r="K157" s="124"/>
    </row>
    <row r="158" customHeight="1" spans="1:11">
      <c r="A158" s="147"/>
      <c r="B158" s="99"/>
      <c r="C158" s="104" t="s">
        <v>479</v>
      </c>
      <c r="D158" s="104"/>
      <c r="E158" s="102" t="s">
        <v>459</v>
      </c>
      <c r="F158" s="103"/>
      <c r="G158" s="150"/>
      <c r="H158" s="150"/>
      <c r="I158" s="124"/>
      <c r="J158" s="124"/>
      <c r="K158" s="124"/>
    </row>
    <row r="159" customHeight="1" spans="1:11">
      <c r="A159" s="147"/>
      <c r="B159" s="99"/>
      <c r="C159" s="104" t="s">
        <v>480</v>
      </c>
      <c r="D159" s="104"/>
      <c r="E159" s="102" t="s">
        <v>459</v>
      </c>
      <c r="F159" s="103"/>
      <c r="G159" s="150"/>
      <c r="H159" s="150"/>
      <c r="I159" s="124"/>
      <c r="J159" s="124"/>
      <c r="K159" s="124"/>
    </row>
    <row r="160" customHeight="1" spans="1:11">
      <c r="A160" s="147"/>
      <c r="B160" s="99"/>
      <c r="C160" s="104" t="s">
        <v>481</v>
      </c>
      <c r="D160" s="104"/>
      <c r="E160" s="102" t="s">
        <v>459</v>
      </c>
      <c r="F160" s="103"/>
      <c r="G160" s="150"/>
      <c r="H160" s="150"/>
      <c r="I160" s="124"/>
      <c r="J160" s="124"/>
      <c r="K160" s="124"/>
    </row>
    <row r="161" customHeight="1" spans="1:11">
      <c r="A161" s="147"/>
      <c r="B161" s="99"/>
      <c r="C161" s="104" t="s">
        <v>482</v>
      </c>
      <c r="D161" s="104"/>
      <c r="E161" s="102" t="s">
        <v>459</v>
      </c>
      <c r="F161" s="103"/>
      <c r="G161" s="150"/>
      <c r="H161" s="150"/>
      <c r="I161" s="124"/>
      <c r="J161" s="124"/>
      <c r="K161" s="124"/>
    </row>
    <row r="162" customHeight="1" spans="1:11">
      <c r="A162" s="147"/>
      <c r="B162" s="99"/>
      <c r="C162" s="104" t="s">
        <v>483</v>
      </c>
      <c r="D162" s="104"/>
      <c r="E162" s="102" t="s">
        <v>459</v>
      </c>
      <c r="F162" s="103"/>
      <c r="G162" s="150"/>
      <c r="H162" s="150"/>
      <c r="I162" s="124"/>
      <c r="J162" s="124"/>
      <c r="K162" s="124"/>
    </row>
    <row r="163" customHeight="1" spans="1:11">
      <c r="A163" s="147"/>
      <c r="B163" s="99"/>
      <c r="C163" s="104" t="s">
        <v>484</v>
      </c>
      <c r="D163" s="104"/>
      <c r="E163" s="102" t="s">
        <v>441</v>
      </c>
      <c r="F163" s="103"/>
      <c r="G163" s="130"/>
      <c r="H163" s="130"/>
      <c r="I163" s="124"/>
      <c r="J163" s="124"/>
      <c r="K163" s="124"/>
    </row>
    <row r="164" customHeight="1" spans="1:11">
      <c r="A164" s="151"/>
      <c r="B164" s="99"/>
      <c r="C164" s="104" t="s">
        <v>485</v>
      </c>
      <c r="D164" s="104"/>
      <c r="E164" s="102" t="s">
        <v>441</v>
      </c>
      <c r="F164" s="103"/>
      <c r="G164" s="130"/>
      <c r="H164" s="130"/>
      <c r="I164" s="124"/>
      <c r="J164" s="124"/>
      <c r="K164" s="124"/>
    </row>
    <row r="165" customHeight="1" spans="1:11">
      <c r="A165" s="56"/>
      <c r="B165" s="144" t="s">
        <v>11</v>
      </c>
      <c r="C165" s="144"/>
      <c r="D165" s="144"/>
      <c r="E165" s="102"/>
      <c r="F165" s="103"/>
      <c r="G165" s="130"/>
      <c r="H165" s="130"/>
      <c r="I165" s="124"/>
      <c r="J165" s="124"/>
      <c r="K165" s="124"/>
    </row>
    <row r="166" customHeight="1" spans="1:11">
      <c r="A166" s="53" t="s">
        <v>486</v>
      </c>
      <c r="B166" s="144" t="s">
        <v>487</v>
      </c>
      <c r="C166" s="144"/>
      <c r="D166" s="144"/>
      <c r="E166" s="102"/>
      <c r="F166" s="103"/>
      <c r="G166" s="130"/>
      <c r="H166" s="130"/>
      <c r="I166" s="124"/>
      <c r="J166" s="124"/>
      <c r="K166" s="124"/>
    </row>
    <row r="167" customHeight="1" spans="1:11">
      <c r="A167" s="53"/>
      <c r="B167" s="99"/>
      <c r="C167" s="152" t="s">
        <v>488</v>
      </c>
      <c r="D167" s="152"/>
      <c r="E167" s="102" t="s">
        <v>54</v>
      </c>
      <c r="F167" s="103"/>
      <c r="G167" s="105"/>
      <c r="H167" s="105"/>
      <c r="I167" s="124"/>
      <c r="J167" s="124"/>
      <c r="K167" s="124"/>
    </row>
    <row r="168" customHeight="1" spans="1:11">
      <c r="A168" s="53"/>
      <c r="B168" s="99"/>
      <c r="C168" s="152" t="s">
        <v>489</v>
      </c>
      <c r="D168" s="152"/>
      <c r="E168" s="102"/>
      <c r="F168" s="103"/>
      <c r="G168" s="105"/>
      <c r="H168" s="105"/>
      <c r="I168" s="124"/>
      <c r="J168" s="124"/>
      <c r="K168" s="124"/>
    </row>
    <row r="169" customHeight="1" spans="1:11">
      <c r="A169" s="53"/>
      <c r="B169" s="99"/>
      <c r="C169" s="107" t="s">
        <v>748</v>
      </c>
      <c r="D169" s="107"/>
      <c r="E169" s="102" t="s">
        <v>412</v>
      </c>
      <c r="F169" s="103"/>
      <c r="G169" s="105"/>
      <c r="H169" s="105"/>
      <c r="I169" s="124" t="s">
        <v>491</v>
      </c>
      <c r="J169" s="124"/>
      <c r="K169" s="124"/>
    </row>
    <row r="170" customHeight="1" spans="1:11">
      <c r="A170" s="53"/>
      <c r="B170" s="99"/>
      <c r="C170" s="107" t="s">
        <v>749</v>
      </c>
      <c r="D170" s="107"/>
      <c r="E170" s="102" t="s">
        <v>412</v>
      </c>
      <c r="F170" s="103">
        <v>2.43</v>
      </c>
      <c r="G170" s="99"/>
      <c r="H170" s="99"/>
      <c r="I170" s="124" t="s">
        <v>491</v>
      </c>
      <c r="J170" s="124"/>
      <c r="K170" s="124"/>
    </row>
    <row r="171" customHeight="1" spans="1:11">
      <c r="A171" s="53"/>
      <c r="B171" s="99"/>
      <c r="C171" s="107" t="s">
        <v>750</v>
      </c>
      <c r="D171" s="107"/>
      <c r="E171" s="102" t="s">
        <v>412</v>
      </c>
      <c r="F171" s="103"/>
      <c r="G171" s="99"/>
      <c r="H171" s="99"/>
      <c r="I171" s="124" t="s">
        <v>491</v>
      </c>
      <c r="J171" s="124"/>
      <c r="K171" s="124"/>
    </row>
    <row r="172" customHeight="1" spans="1:11">
      <c r="A172" s="53"/>
      <c r="B172" s="99"/>
      <c r="C172" s="107" t="s">
        <v>751</v>
      </c>
      <c r="D172" s="107"/>
      <c r="E172" s="102" t="s">
        <v>412</v>
      </c>
      <c r="F172" s="103"/>
      <c r="G172" s="99"/>
      <c r="H172" s="99"/>
      <c r="I172" s="124" t="s">
        <v>491</v>
      </c>
      <c r="J172" s="124"/>
      <c r="K172" s="124"/>
    </row>
    <row r="173" customHeight="1" spans="1:11">
      <c r="A173" s="53"/>
      <c r="B173" s="99"/>
      <c r="C173" s="152" t="s">
        <v>752</v>
      </c>
      <c r="D173" s="152"/>
      <c r="E173" s="102" t="s">
        <v>412</v>
      </c>
      <c r="F173" s="103"/>
      <c r="G173" s="99"/>
      <c r="H173" s="99"/>
      <c r="I173" s="124" t="s">
        <v>496</v>
      </c>
      <c r="J173" s="124"/>
      <c r="K173" s="124"/>
    </row>
    <row r="174" customHeight="1" spans="1:11">
      <c r="A174" s="53"/>
      <c r="B174" s="105"/>
      <c r="C174" s="107" t="s">
        <v>497</v>
      </c>
      <c r="D174" s="107"/>
      <c r="E174" s="102" t="s">
        <v>412</v>
      </c>
      <c r="F174" s="103"/>
      <c r="G174" s="105"/>
      <c r="H174" s="105"/>
      <c r="I174" s="124"/>
      <c r="J174" s="124"/>
      <c r="K174" s="124"/>
    </row>
    <row r="175" customHeight="1" spans="1:11">
      <c r="A175" s="53"/>
      <c r="B175" s="99"/>
      <c r="C175" s="107" t="s">
        <v>498</v>
      </c>
      <c r="D175" s="107"/>
      <c r="E175" s="102" t="s">
        <v>412</v>
      </c>
      <c r="F175" s="103">
        <v>0.49</v>
      </c>
      <c r="G175" s="99"/>
      <c r="H175" s="99"/>
      <c r="I175" s="124" t="s">
        <v>499</v>
      </c>
      <c r="J175" s="124"/>
      <c r="K175" s="124"/>
    </row>
    <row r="176" customHeight="1" spans="1:11">
      <c r="A176" s="53"/>
      <c r="B176" s="99"/>
      <c r="C176" s="107" t="s">
        <v>500</v>
      </c>
      <c r="D176" s="107"/>
      <c r="E176" s="102" t="s">
        <v>352</v>
      </c>
      <c r="F176" s="103">
        <v>0.15</v>
      </c>
      <c r="G176" s="99"/>
      <c r="H176" s="99"/>
      <c r="I176" s="124" t="s">
        <v>501</v>
      </c>
      <c r="J176" s="124"/>
      <c r="K176" s="124"/>
    </row>
    <row r="177" customHeight="1" spans="1:11">
      <c r="A177" s="53"/>
      <c r="B177" s="99"/>
      <c r="C177" s="107" t="s">
        <v>502</v>
      </c>
      <c r="D177" s="107"/>
      <c r="E177" s="102" t="s">
        <v>352</v>
      </c>
      <c r="F177" s="103">
        <v>0.19</v>
      </c>
      <c r="G177" s="99"/>
      <c r="H177" s="99"/>
      <c r="I177" s="124" t="s">
        <v>503</v>
      </c>
      <c r="J177" s="124"/>
      <c r="K177" s="124"/>
    </row>
    <row r="178" customHeight="1" spans="1:11">
      <c r="A178" s="53"/>
      <c r="B178" s="99"/>
      <c r="C178" s="107" t="s">
        <v>504</v>
      </c>
      <c r="D178" s="107"/>
      <c r="E178" s="102" t="s">
        <v>352</v>
      </c>
      <c r="F178" s="103"/>
      <c r="G178" s="105"/>
      <c r="H178" s="105"/>
      <c r="I178" s="124" t="s">
        <v>505</v>
      </c>
      <c r="J178" s="124"/>
      <c r="K178" s="124"/>
    </row>
    <row r="179" customHeight="1" spans="1:11">
      <c r="A179" s="53"/>
      <c r="B179" s="99"/>
      <c r="C179" s="107" t="s">
        <v>506</v>
      </c>
      <c r="D179" s="107"/>
      <c r="E179" s="102" t="s">
        <v>352</v>
      </c>
      <c r="F179" s="103"/>
      <c r="G179" s="105"/>
      <c r="H179" s="105"/>
      <c r="I179" s="124" t="s">
        <v>507</v>
      </c>
      <c r="J179" s="124"/>
      <c r="K179" s="124"/>
    </row>
    <row r="180" customHeight="1" spans="1:11">
      <c r="A180" s="53"/>
      <c r="B180" s="105"/>
      <c r="C180" s="107" t="s">
        <v>508</v>
      </c>
      <c r="D180" s="107"/>
      <c r="E180" s="102" t="s">
        <v>404</v>
      </c>
      <c r="F180" s="103">
        <v>2</v>
      </c>
      <c r="G180" s="105"/>
      <c r="H180" s="105"/>
      <c r="I180" s="124"/>
      <c r="J180" s="124"/>
      <c r="K180" s="124"/>
    </row>
    <row r="181" customHeight="1" spans="1:11">
      <c r="A181" s="53"/>
      <c r="B181" s="105"/>
      <c r="C181" s="153" t="s">
        <v>509</v>
      </c>
      <c r="D181" s="104"/>
      <c r="E181" s="102" t="s">
        <v>412</v>
      </c>
      <c r="F181" s="103"/>
      <c r="G181" s="105"/>
      <c r="H181" s="105"/>
      <c r="I181" s="124"/>
      <c r="J181" s="124"/>
      <c r="K181" s="124"/>
    </row>
    <row r="182" customHeight="1" spans="1:11">
      <c r="A182" s="53"/>
      <c r="B182" s="105"/>
      <c r="C182" s="107" t="s">
        <v>510</v>
      </c>
      <c r="D182" s="107"/>
      <c r="E182" s="102" t="s">
        <v>352</v>
      </c>
      <c r="F182" s="103">
        <v>0.19</v>
      </c>
      <c r="G182" s="105"/>
      <c r="H182" s="105"/>
      <c r="I182" s="124"/>
      <c r="J182" s="124"/>
      <c r="K182" s="124"/>
    </row>
    <row r="183" customHeight="1" spans="1:11">
      <c r="A183" s="53"/>
      <c r="B183" s="105"/>
      <c r="C183" s="107" t="s">
        <v>511</v>
      </c>
      <c r="D183" s="107"/>
      <c r="E183" s="102" t="s">
        <v>352</v>
      </c>
      <c r="F183" s="103">
        <v>0.15</v>
      </c>
      <c r="G183" s="105"/>
      <c r="H183" s="105"/>
      <c r="I183" s="124"/>
      <c r="J183" s="124"/>
      <c r="K183" s="124"/>
    </row>
    <row r="184" customHeight="1" spans="1:11">
      <c r="A184" s="53"/>
      <c r="B184" s="99"/>
      <c r="C184" s="107" t="s">
        <v>512</v>
      </c>
      <c r="D184" s="107"/>
      <c r="E184" s="102" t="s">
        <v>412</v>
      </c>
      <c r="F184" s="103"/>
      <c r="G184" s="105"/>
      <c r="H184" s="105"/>
      <c r="I184" s="124"/>
      <c r="J184" s="124"/>
      <c r="K184" s="124"/>
    </row>
    <row r="185" customHeight="1" spans="1:11">
      <c r="A185" s="53"/>
      <c r="B185" s="99"/>
      <c r="C185" s="107" t="s">
        <v>513</v>
      </c>
      <c r="D185" s="107"/>
      <c r="E185" s="102" t="s">
        <v>412</v>
      </c>
      <c r="F185" s="103"/>
      <c r="G185" s="105"/>
      <c r="H185" s="105"/>
      <c r="I185" s="124"/>
      <c r="J185" s="124"/>
      <c r="K185" s="124"/>
    </row>
    <row r="186" customHeight="1" spans="1:11">
      <c r="A186" s="53"/>
      <c r="B186" s="144" t="s">
        <v>12</v>
      </c>
      <c r="C186" s="144"/>
      <c r="D186" s="144"/>
      <c r="E186" s="102"/>
      <c r="F186" s="99"/>
      <c r="G186" s="105"/>
      <c r="H186" s="105"/>
      <c r="I186" s="124"/>
      <c r="J186" s="124"/>
      <c r="K186" s="124"/>
    </row>
    <row r="187" customHeight="1" spans="1:11">
      <c r="A187" s="53" t="s">
        <v>514</v>
      </c>
      <c r="B187" s="154"/>
      <c r="C187" s="155" t="s">
        <v>515</v>
      </c>
      <c r="D187" s="156"/>
      <c r="E187" s="157"/>
      <c r="F187" s="158"/>
      <c r="G187" s="143"/>
      <c r="H187" s="143"/>
      <c r="I187" s="124"/>
      <c r="J187" s="124"/>
      <c r="K187" s="124"/>
    </row>
    <row r="188" customHeight="1" spans="1:11">
      <c r="A188" s="53"/>
      <c r="B188" s="157"/>
      <c r="C188" s="124" t="s">
        <v>515</v>
      </c>
      <c r="D188" s="124"/>
      <c r="E188" s="157" t="s">
        <v>437</v>
      </c>
      <c r="F188" s="158">
        <f>B3</f>
        <v>0.35</v>
      </c>
      <c r="G188" s="143"/>
      <c r="H188" s="143"/>
      <c r="I188" s="124"/>
      <c r="J188" s="124"/>
      <c r="K188" s="124"/>
    </row>
    <row r="189" customHeight="1" spans="1:11">
      <c r="A189" s="53"/>
      <c r="B189" s="154" t="s">
        <v>13</v>
      </c>
      <c r="C189" s="155"/>
      <c r="D189" s="156"/>
      <c r="E189" s="157"/>
      <c r="F189" s="158"/>
      <c r="G189" s="143"/>
      <c r="H189" s="143"/>
      <c r="I189" s="161"/>
      <c r="J189" s="162"/>
      <c r="K189" s="163"/>
    </row>
    <row r="190" customHeight="1" spans="1:11">
      <c r="A190" s="13" t="s">
        <v>25</v>
      </c>
      <c r="B190" s="13"/>
      <c r="C190" s="13"/>
      <c r="D190" s="13"/>
      <c r="E190" s="159"/>
      <c r="F190" s="13"/>
      <c r="G190" s="13"/>
      <c r="H190" s="160"/>
      <c r="I190" s="161"/>
      <c r="J190" s="162"/>
      <c r="K190" s="163"/>
    </row>
  </sheetData>
  <sheetProtection formatCells="0" formatColumns="0" formatRows="0" insertRows="0" insertColumns="0" insertHyperlinks="0" deleteColumns="0" deleteRows="0" sort="0" autoFilter="0" pivotTables="0"/>
  <mergeCells count="369">
    <mergeCell ref="A1:L1"/>
    <mergeCell ref="F2:G2"/>
    <mergeCell ref="C6:D6"/>
    <mergeCell ref="I6:K6"/>
    <mergeCell ref="C7:D7"/>
    <mergeCell ref="I7:K7"/>
    <mergeCell ref="C8:D8"/>
    <mergeCell ref="I8:K8"/>
    <mergeCell ref="C9:D9"/>
    <mergeCell ref="I9:K9"/>
    <mergeCell ref="C10:D10"/>
    <mergeCell ref="I10:K10"/>
    <mergeCell ref="C11:D11"/>
    <mergeCell ref="I11:K11"/>
    <mergeCell ref="C12:D12"/>
    <mergeCell ref="I12:K12"/>
    <mergeCell ref="C13:D13"/>
    <mergeCell ref="I13:K13"/>
    <mergeCell ref="C14:D14"/>
    <mergeCell ref="I14:K14"/>
    <mergeCell ref="C15:D15"/>
    <mergeCell ref="I15:K15"/>
    <mergeCell ref="C16:D16"/>
    <mergeCell ref="I16:K16"/>
    <mergeCell ref="C17:D17"/>
    <mergeCell ref="I17:K17"/>
    <mergeCell ref="C18:D18"/>
    <mergeCell ref="I18:K18"/>
    <mergeCell ref="C19:D19"/>
    <mergeCell ref="I19:K19"/>
    <mergeCell ref="C20:D20"/>
    <mergeCell ref="I20:K20"/>
    <mergeCell ref="C21:D21"/>
    <mergeCell ref="I21:K21"/>
    <mergeCell ref="C22:D22"/>
    <mergeCell ref="I22:K22"/>
    <mergeCell ref="C23:D23"/>
    <mergeCell ref="I23:K23"/>
    <mergeCell ref="C24:D24"/>
    <mergeCell ref="I24:K24"/>
    <mergeCell ref="C25:D25"/>
    <mergeCell ref="I25:K25"/>
    <mergeCell ref="C26:D26"/>
    <mergeCell ref="I26:K26"/>
    <mergeCell ref="C27:D27"/>
    <mergeCell ref="I27:K27"/>
    <mergeCell ref="C28:D28"/>
    <mergeCell ref="I28:K28"/>
    <mergeCell ref="C29:D29"/>
    <mergeCell ref="I29:K29"/>
    <mergeCell ref="C30:D30"/>
    <mergeCell ref="I30:K30"/>
    <mergeCell ref="C31:D31"/>
    <mergeCell ref="I31:K31"/>
    <mergeCell ref="C32:D32"/>
    <mergeCell ref="I32:K32"/>
    <mergeCell ref="C33:D33"/>
    <mergeCell ref="I33:K33"/>
    <mergeCell ref="C34:D34"/>
    <mergeCell ref="I34:K34"/>
    <mergeCell ref="C35:D35"/>
    <mergeCell ref="I35:K35"/>
    <mergeCell ref="C36:D36"/>
    <mergeCell ref="I36:K36"/>
    <mergeCell ref="C37:D37"/>
    <mergeCell ref="I37:K37"/>
    <mergeCell ref="C38:D38"/>
    <mergeCell ref="I38:K38"/>
    <mergeCell ref="C39:D39"/>
    <mergeCell ref="I39:K39"/>
    <mergeCell ref="C40:D40"/>
    <mergeCell ref="I40:K40"/>
    <mergeCell ref="C41:D41"/>
    <mergeCell ref="I41:K41"/>
    <mergeCell ref="C42:D42"/>
    <mergeCell ref="I42:K42"/>
    <mergeCell ref="C43:D43"/>
    <mergeCell ref="I43:K43"/>
    <mergeCell ref="C44:D44"/>
    <mergeCell ref="I44:K44"/>
    <mergeCell ref="C45:D45"/>
    <mergeCell ref="I45:K45"/>
    <mergeCell ref="C46:D46"/>
    <mergeCell ref="I46:K46"/>
    <mergeCell ref="C47:D47"/>
    <mergeCell ref="I47:K47"/>
    <mergeCell ref="C48:D48"/>
    <mergeCell ref="I48:K48"/>
    <mergeCell ref="C49:D49"/>
    <mergeCell ref="I49:K49"/>
    <mergeCell ref="C50:D50"/>
    <mergeCell ref="I50:K50"/>
    <mergeCell ref="C51:D51"/>
    <mergeCell ref="I51:K51"/>
    <mergeCell ref="C52:D52"/>
    <mergeCell ref="I52:K52"/>
    <mergeCell ref="C53:D53"/>
    <mergeCell ref="I53:K53"/>
    <mergeCell ref="C54:D54"/>
    <mergeCell ref="I54:K54"/>
    <mergeCell ref="C55:D55"/>
    <mergeCell ref="I55:K55"/>
    <mergeCell ref="I56:K56"/>
    <mergeCell ref="C57:D57"/>
    <mergeCell ref="I57:K57"/>
    <mergeCell ref="C58:D58"/>
    <mergeCell ref="I58:K58"/>
    <mergeCell ref="C59:D59"/>
    <mergeCell ref="I59:K59"/>
    <mergeCell ref="C60:D60"/>
    <mergeCell ref="I60:K60"/>
    <mergeCell ref="C61:D61"/>
    <mergeCell ref="I61:K61"/>
    <mergeCell ref="C62:D62"/>
    <mergeCell ref="I62:K62"/>
    <mergeCell ref="C63:D63"/>
    <mergeCell ref="I63:K63"/>
    <mergeCell ref="C64:D64"/>
    <mergeCell ref="I64:K64"/>
    <mergeCell ref="C65:D65"/>
    <mergeCell ref="I65:K65"/>
    <mergeCell ref="C66:D66"/>
    <mergeCell ref="I66:K66"/>
    <mergeCell ref="C67:D67"/>
    <mergeCell ref="I67:K67"/>
    <mergeCell ref="C68:D68"/>
    <mergeCell ref="I68:K68"/>
    <mergeCell ref="I69:K69"/>
    <mergeCell ref="I70:K70"/>
    <mergeCell ref="I71:K71"/>
    <mergeCell ref="I72:K72"/>
    <mergeCell ref="I73:K73"/>
    <mergeCell ref="I74:K74"/>
    <mergeCell ref="I75:K75"/>
    <mergeCell ref="C76:D76"/>
    <mergeCell ref="I76:K76"/>
    <mergeCell ref="C77:D77"/>
    <mergeCell ref="I77:K77"/>
    <mergeCell ref="C78:D78"/>
    <mergeCell ref="I78:K78"/>
    <mergeCell ref="C79:D79"/>
    <mergeCell ref="I79:K79"/>
    <mergeCell ref="I80:K80"/>
    <mergeCell ref="C81:D81"/>
    <mergeCell ref="I81:K81"/>
    <mergeCell ref="C82:D82"/>
    <mergeCell ref="I82:K82"/>
    <mergeCell ref="C83:D83"/>
    <mergeCell ref="I83:K83"/>
    <mergeCell ref="C84:D84"/>
    <mergeCell ref="I84:K84"/>
    <mergeCell ref="C85:D85"/>
    <mergeCell ref="I85:K85"/>
    <mergeCell ref="C86:D86"/>
    <mergeCell ref="I86:K86"/>
    <mergeCell ref="C87:D87"/>
    <mergeCell ref="I87:K87"/>
    <mergeCell ref="C88:D88"/>
    <mergeCell ref="I88:K88"/>
    <mergeCell ref="C89:D89"/>
    <mergeCell ref="I89:K89"/>
    <mergeCell ref="C90:D90"/>
    <mergeCell ref="I90:K90"/>
    <mergeCell ref="C91:D91"/>
    <mergeCell ref="I91:K91"/>
    <mergeCell ref="C92:D92"/>
    <mergeCell ref="I92:K92"/>
    <mergeCell ref="C93:D93"/>
    <mergeCell ref="I93:K93"/>
    <mergeCell ref="C94:D94"/>
    <mergeCell ref="I94:K94"/>
    <mergeCell ref="C95:D95"/>
    <mergeCell ref="I95:K95"/>
    <mergeCell ref="C96:D96"/>
    <mergeCell ref="I96:K96"/>
    <mergeCell ref="C97:D97"/>
    <mergeCell ref="I97:K97"/>
    <mergeCell ref="C98:D98"/>
    <mergeCell ref="I98:K98"/>
    <mergeCell ref="C99:D99"/>
    <mergeCell ref="I99:K99"/>
    <mergeCell ref="C100:D100"/>
    <mergeCell ref="I100:K100"/>
    <mergeCell ref="C101:D101"/>
    <mergeCell ref="I101:K101"/>
    <mergeCell ref="C102:D102"/>
    <mergeCell ref="I102:K102"/>
    <mergeCell ref="C103:D103"/>
    <mergeCell ref="I103:K103"/>
    <mergeCell ref="C104:D104"/>
    <mergeCell ref="I104:K104"/>
    <mergeCell ref="C105:D105"/>
    <mergeCell ref="I105:K105"/>
    <mergeCell ref="C106:D106"/>
    <mergeCell ref="I106:K106"/>
    <mergeCell ref="C107:D107"/>
    <mergeCell ref="I107:K107"/>
    <mergeCell ref="C108:D108"/>
    <mergeCell ref="I108:K108"/>
    <mergeCell ref="C109:D109"/>
    <mergeCell ref="I109:K109"/>
    <mergeCell ref="C110:D110"/>
    <mergeCell ref="I110:K110"/>
    <mergeCell ref="C111:D111"/>
    <mergeCell ref="I111:K111"/>
    <mergeCell ref="C112:D112"/>
    <mergeCell ref="I112:K112"/>
    <mergeCell ref="C113:D113"/>
    <mergeCell ref="I113:K113"/>
    <mergeCell ref="C114:D114"/>
    <mergeCell ref="I114:K114"/>
    <mergeCell ref="C115:D115"/>
    <mergeCell ref="I115:K115"/>
    <mergeCell ref="C116:D116"/>
    <mergeCell ref="I116:K116"/>
    <mergeCell ref="C117:D117"/>
    <mergeCell ref="I117:K117"/>
    <mergeCell ref="I118:K118"/>
    <mergeCell ref="I119:K119"/>
    <mergeCell ref="I120:K120"/>
    <mergeCell ref="I121:K121"/>
    <mergeCell ref="I122:K122"/>
    <mergeCell ref="I123:K123"/>
    <mergeCell ref="I124:K124"/>
    <mergeCell ref="I125:K125"/>
    <mergeCell ref="I126:K126"/>
    <mergeCell ref="I127:K127"/>
    <mergeCell ref="I128:K128"/>
    <mergeCell ref="C129:D129"/>
    <mergeCell ref="I129:K129"/>
    <mergeCell ref="I130:K130"/>
    <mergeCell ref="A131:D131"/>
    <mergeCell ref="I131:K131"/>
    <mergeCell ref="C132:D132"/>
    <mergeCell ref="I132:K132"/>
    <mergeCell ref="C133:D133"/>
    <mergeCell ref="I133:K133"/>
    <mergeCell ref="C134:D134"/>
    <mergeCell ref="I134:K134"/>
    <mergeCell ref="C135:D135"/>
    <mergeCell ref="I135:K135"/>
    <mergeCell ref="C136:D136"/>
    <mergeCell ref="I136:K136"/>
    <mergeCell ref="C137:D137"/>
    <mergeCell ref="I137:K137"/>
    <mergeCell ref="C138:D138"/>
    <mergeCell ref="I138:K138"/>
    <mergeCell ref="C139:D139"/>
    <mergeCell ref="I139:K139"/>
    <mergeCell ref="C140:D140"/>
    <mergeCell ref="I140:K140"/>
    <mergeCell ref="C141:D141"/>
    <mergeCell ref="I141:K141"/>
    <mergeCell ref="C142:D142"/>
    <mergeCell ref="I142:K142"/>
    <mergeCell ref="C143:D143"/>
    <mergeCell ref="I143:K143"/>
    <mergeCell ref="C144:D144"/>
    <mergeCell ref="I144:K144"/>
    <mergeCell ref="C145:D145"/>
    <mergeCell ref="I145:K145"/>
    <mergeCell ref="C146:D146"/>
    <mergeCell ref="I146:K146"/>
    <mergeCell ref="C147:D147"/>
    <mergeCell ref="I147:K147"/>
    <mergeCell ref="C148:D148"/>
    <mergeCell ref="I148:K148"/>
    <mergeCell ref="C149:D149"/>
    <mergeCell ref="I149:K149"/>
    <mergeCell ref="C150:D150"/>
    <mergeCell ref="I150:K150"/>
    <mergeCell ref="C151:D151"/>
    <mergeCell ref="I151:K151"/>
    <mergeCell ref="C152:D152"/>
    <mergeCell ref="I152:K152"/>
    <mergeCell ref="C153:D153"/>
    <mergeCell ref="I153:K153"/>
    <mergeCell ref="C154:D154"/>
    <mergeCell ref="I154:K154"/>
    <mergeCell ref="C155:D155"/>
    <mergeCell ref="I155:K155"/>
    <mergeCell ref="C156:D156"/>
    <mergeCell ref="I156:K156"/>
    <mergeCell ref="C157:D157"/>
    <mergeCell ref="I157:K157"/>
    <mergeCell ref="C158:D158"/>
    <mergeCell ref="I158:K158"/>
    <mergeCell ref="C159:D159"/>
    <mergeCell ref="I159:K159"/>
    <mergeCell ref="C160:D160"/>
    <mergeCell ref="I160:K160"/>
    <mergeCell ref="C161:D161"/>
    <mergeCell ref="I161:K161"/>
    <mergeCell ref="C162:D162"/>
    <mergeCell ref="I162:K162"/>
    <mergeCell ref="C163:D163"/>
    <mergeCell ref="I163:K163"/>
    <mergeCell ref="C164:D164"/>
    <mergeCell ref="I164:K164"/>
    <mergeCell ref="B165:D165"/>
    <mergeCell ref="I165:K165"/>
    <mergeCell ref="B166:D166"/>
    <mergeCell ref="I166:K166"/>
    <mergeCell ref="C167:D167"/>
    <mergeCell ref="I167:K167"/>
    <mergeCell ref="C168:D168"/>
    <mergeCell ref="I168:K168"/>
    <mergeCell ref="C169:D169"/>
    <mergeCell ref="I169:K169"/>
    <mergeCell ref="C170:D170"/>
    <mergeCell ref="I170:K170"/>
    <mergeCell ref="C171:D171"/>
    <mergeCell ref="I171:K171"/>
    <mergeCell ref="C172:D172"/>
    <mergeCell ref="I172:K172"/>
    <mergeCell ref="C173:D173"/>
    <mergeCell ref="I173:K173"/>
    <mergeCell ref="C174:D174"/>
    <mergeCell ref="I174:K174"/>
    <mergeCell ref="C175:D175"/>
    <mergeCell ref="I175:K175"/>
    <mergeCell ref="C176:D176"/>
    <mergeCell ref="I176:K176"/>
    <mergeCell ref="C177:D177"/>
    <mergeCell ref="I177:K177"/>
    <mergeCell ref="C178:D178"/>
    <mergeCell ref="I178:K178"/>
    <mergeCell ref="C179:D179"/>
    <mergeCell ref="I179:K179"/>
    <mergeCell ref="C180:D180"/>
    <mergeCell ref="I180:K180"/>
    <mergeCell ref="I181:K181"/>
    <mergeCell ref="C182:D182"/>
    <mergeCell ref="I182:K182"/>
    <mergeCell ref="C183:D183"/>
    <mergeCell ref="I183:K183"/>
    <mergeCell ref="C184:D184"/>
    <mergeCell ref="I184:K184"/>
    <mergeCell ref="C185:D185"/>
    <mergeCell ref="I185:K185"/>
    <mergeCell ref="B186:D186"/>
    <mergeCell ref="I186:K186"/>
    <mergeCell ref="I187:K187"/>
    <mergeCell ref="C188:D188"/>
    <mergeCell ref="I188:K188"/>
    <mergeCell ref="B189:D189"/>
    <mergeCell ref="I189:K189"/>
    <mergeCell ref="C190:D190"/>
    <mergeCell ref="I190:K190"/>
    <mergeCell ref="A8:A60"/>
    <mergeCell ref="A61:A68"/>
    <mergeCell ref="A69:A81"/>
    <mergeCell ref="A82:A117"/>
    <mergeCell ref="A118:A129"/>
    <mergeCell ref="A133:A150"/>
    <mergeCell ref="A151:A154"/>
    <mergeCell ref="A155:A164"/>
    <mergeCell ref="B8:B60"/>
    <mergeCell ref="B61:B68"/>
    <mergeCell ref="B69:B81"/>
    <mergeCell ref="B82:B117"/>
    <mergeCell ref="B118:B129"/>
    <mergeCell ref="B133:B150"/>
    <mergeCell ref="B151:B154"/>
    <mergeCell ref="B155:B164"/>
    <mergeCell ref="C69:C71"/>
    <mergeCell ref="C72:C75"/>
    <mergeCell ref="C118:C120"/>
    <mergeCell ref="C121:C128"/>
  </mergeCells>
  <pageMargins left="0.75" right="0.75" top="1" bottom="1" header="0.5" footer="0.5"/>
  <pageSetup paperSize="9" orientation="portrait"/>
  <headerFooter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737"/>
  <sheetViews>
    <sheetView topLeftCell="C1" workbookViewId="0">
      <selection activeCell="A1" sqref="A1:K1"/>
    </sheetView>
  </sheetViews>
  <sheetFormatPr defaultColWidth="9" defaultRowHeight="20" customHeight="1"/>
  <cols>
    <col min="1" max="1" width="9" style="3"/>
    <col min="2" max="2" width="15" style="3" customWidth="1"/>
    <col min="3" max="3" width="14" style="3" customWidth="1"/>
    <col min="4" max="4" width="22.1238938053097" style="3" customWidth="1"/>
    <col min="5" max="5" width="18.8761061946903" style="3" customWidth="1"/>
    <col min="6" max="6" width="19.2477876106195" style="4" customWidth="1"/>
    <col min="7" max="8" width="15.8761061946903" style="3" customWidth="1"/>
    <col min="9" max="11" width="20.5132743362832" style="3" customWidth="1"/>
    <col min="12" max="16384" width="9" style="3"/>
  </cols>
  <sheetData>
    <row r="1" customHeight="1" spans="1:11">
      <c r="A1" s="5" t="s">
        <v>274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customHeight="1" spans="1:11">
      <c r="A2" s="6" t="s">
        <v>275</v>
      </c>
      <c r="B2" s="7"/>
      <c r="C2" s="8"/>
      <c r="D2" s="9" t="s">
        <v>276</v>
      </c>
      <c r="E2" s="8" t="s">
        <v>24</v>
      </c>
      <c r="F2" s="8" t="s">
        <v>277</v>
      </c>
      <c r="G2" s="10"/>
      <c r="H2" s="10"/>
      <c r="I2" s="10"/>
      <c r="J2" s="38"/>
      <c r="K2" s="38"/>
    </row>
    <row r="3" customHeight="1" spans="1:12">
      <c r="A3" s="6" t="s">
        <v>278</v>
      </c>
      <c r="B3" s="11"/>
      <c r="C3" s="10"/>
      <c r="D3" s="12" t="s">
        <v>279</v>
      </c>
      <c r="E3" s="9"/>
      <c r="F3" s="8" t="s">
        <v>280</v>
      </c>
      <c r="G3" s="10"/>
      <c r="H3" s="9" t="s">
        <v>282</v>
      </c>
      <c r="I3" s="13"/>
      <c r="J3" s="9"/>
      <c r="K3" s="13"/>
      <c r="L3" s="39"/>
    </row>
    <row r="4" customHeight="1" spans="1:12">
      <c r="A4" s="9" t="s">
        <v>283</v>
      </c>
      <c r="B4" s="13"/>
      <c r="C4" s="10"/>
      <c r="D4" s="6" t="s">
        <v>285</v>
      </c>
      <c r="E4" s="8"/>
      <c r="F4" s="8" t="s">
        <v>286</v>
      </c>
      <c r="G4" s="9"/>
      <c r="H4" s="9" t="s">
        <v>287</v>
      </c>
      <c r="I4" s="13"/>
      <c r="J4" s="9" t="s">
        <v>288</v>
      </c>
      <c r="K4" s="40"/>
      <c r="L4" s="39"/>
    </row>
    <row r="5" customHeight="1" spans="1:12">
      <c r="A5" s="9" t="s">
        <v>289</v>
      </c>
      <c r="B5" s="9"/>
      <c r="C5" s="10"/>
      <c r="D5" s="9" t="s">
        <v>290</v>
      </c>
      <c r="E5" s="8"/>
      <c r="F5" s="8" t="s">
        <v>291</v>
      </c>
      <c r="G5" s="13"/>
      <c r="H5" s="9" t="s">
        <v>292</v>
      </c>
      <c r="I5" s="13"/>
      <c r="J5" s="6" t="s">
        <v>293</v>
      </c>
      <c r="K5" s="40"/>
      <c r="L5" s="41"/>
    </row>
    <row r="6" customHeight="1" spans="1:11">
      <c r="A6" s="14" t="s">
        <v>0</v>
      </c>
      <c r="B6" s="14"/>
      <c r="C6" s="15" t="s">
        <v>294</v>
      </c>
      <c r="D6" s="15"/>
      <c r="E6" s="15" t="s">
        <v>31</v>
      </c>
      <c r="F6" s="14" t="s">
        <v>295</v>
      </c>
      <c r="G6" s="15" t="s">
        <v>296</v>
      </c>
      <c r="H6" s="15" t="s">
        <v>297</v>
      </c>
      <c r="I6" s="42" t="s">
        <v>298</v>
      </c>
      <c r="J6" s="43"/>
      <c r="K6" s="44"/>
    </row>
    <row r="7" customHeight="1" spans="1:11">
      <c r="A7" s="16" t="s">
        <v>299</v>
      </c>
      <c r="B7" s="16"/>
      <c r="C7" s="17" t="s">
        <v>753</v>
      </c>
      <c r="D7" s="17"/>
      <c r="E7" s="18"/>
      <c r="F7" s="18"/>
      <c r="G7" s="19"/>
      <c r="H7" s="19"/>
      <c r="I7" s="26"/>
      <c r="J7" s="45"/>
      <c r="K7" s="46"/>
    </row>
    <row r="8" customHeight="1" spans="1:11">
      <c r="A8" s="20"/>
      <c r="B8" s="20" t="s">
        <v>753</v>
      </c>
      <c r="C8" s="21" t="s">
        <v>754</v>
      </c>
      <c r="D8" s="22"/>
      <c r="E8" s="23" t="s">
        <v>364</v>
      </c>
      <c r="F8" s="24">
        <v>8741</v>
      </c>
      <c r="G8" s="21"/>
      <c r="H8" s="21"/>
      <c r="I8" s="26"/>
      <c r="J8" s="45"/>
      <c r="K8" s="46"/>
    </row>
    <row r="9" customHeight="1" spans="1:11">
      <c r="A9" s="25"/>
      <c r="B9" s="25"/>
      <c r="C9" s="21" t="s">
        <v>755</v>
      </c>
      <c r="D9" s="22"/>
      <c r="E9" s="23" t="s">
        <v>364</v>
      </c>
      <c r="F9" s="24">
        <v>41500</v>
      </c>
      <c r="G9" s="21"/>
      <c r="H9" s="21"/>
      <c r="I9" s="26"/>
      <c r="J9" s="45"/>
      <c r="K9" s="46"/>
    </row>
    <row r="10" customHeight="1" spans="1:11">
      <c r="A10" s="25"/>
      <c r="B10" s="25"/>
      <c r="C10" s="21" t="s">
        <v>756</v>
      </c>
      <c r="D10" s="22"/>
      <c r="E10" s="23" t="s">
        <v>364</v>
      </c>
      <c r="F10" s="24">
        <v>12041</v>
      </c>
      <c r="G10" s="21"/>
      <c r="H10" s="21"/>
      <c r="I10" s="26"/>
      <c r="J10" s="45"/>
      <c r="K10" s="46"/>
    </row>
    <row r="11" customHeight="1" spans="1:11">
      <c r="A11" s="25"/>
      <c r="B11" s="25"/>
      <c r="C11" s="21" t="s">
        <v>757</v>
      </c>
      <c r="D11" s="22"/>
      <c r="E11" s="23" t="s">
        <v>364</v>
      </c>
      <c r="F11" s="24">
        <v>88094</v>
      </c>
      <c r="G11" s="26"/>
      <c r="H11" s="26"/>
      <c r="I11" s="26" t="s">
        <v>758</v>
      </c>
      <c r="J11" s="45"/>
      <c r="K11" s="46"/>
    </row>
    <row r="12" customHeight="1" spans="1:11">
      <c r="A12" s="25"/>
      <c r="B12" s="25"/>
      <c r="C12" s="21" t="s">
        <v>759</v>
      </c>
      <c r="D12" s="22"/>
      <c r="E12" s="23" t="s">
        <v>364</v>
      </c>
      <c r="F12" s="24">
        <v>7733</v>
      </c>
      <c r="G12" s="21"/>
      <c r="H12" s="21"/>
      <c r="I12" s="26"/>
      <c r="J12" s="45"/>
      <c r="K12" s="46"/>
    </row>
    <row r="13" customHeight="1" spans="1:11">
      <c r="A13" s="25"/>
      <c r="B13" s="25"/>
      <c r="C13" s="21" t="s">
        <v>760</v>
      </c>
      <c r="D13" s="22"/>
      <c r="E13" s="23" t="s">
        <v>364</v>
      </c>
      <c r="F13" s="24">
        <v>1371</v>
      </c>
      <c r="G13" s="21"/>
      <c r="H13" s="21"/>
      <c r="I13" s="26"/>
      <c r="J13" s="45"/>
      <c r="K13" s="46"/>
    </row>
    <row r="14" customHeight="1" spans="1:11">
      <c r="A14" s="25"/>
      <c r="B14" s="25"/>
      <c r="C14" s="21" t="s">
        <v>761</v>
      </c>
      <c r="D14" s="22"/>
      <c r="E14" s="23" t="s">
        <v>364</v>
      </c>
      <c r="F14" s="24">
        <v>2532</v>
      </c>
      <c r="G14" s="26"/>
      <c r="H14" s="26"/>
      <c r="I14" s="26" t="s">
        <v>762</v>
      </c>
      <c r="J14" s="45"/>
      <c r="K14" s="46"/>
    </row>
    <row r="15" customHeight="1" spans="1:11">
      <c r="A15" s="25"/>
      <c r="B15" s="25"/>
      <c r="C15" s="21" t="s">
        <v>763</v>
      </c>
      <c r="D15" s="22"/>
      <c r="E15" s="23" t="s">
        <v>364</v>
      </c>
      <c r="F15" s="24">
        <v>2935</v>
      </c>
      <c r="G15" s="26"/>
      <c r="H15" s="26"/>
      <c r="I15" s="26" t="s">
        <v>762</v>
      </c>
      <c r="J15" s="45"/>
      <c r="K15" s="46"/>
    </row>
    <row r="16" customHeight="1" spans="1:11">
      <c r="A16" s="25"/>
      <c r="B16" s="25"/>
      <c r="C16" s="21" t="s">
        <v>764</v>
      </c>
      <c r="D16" s="22"/>
      <c r="E16" s="23" t="s">
        <v>364</v>
      </c>
      <c r="F16" s="24">
        <v>2321</v>
      </c>
      <c r="G16" s="21"/>
      <c r="H16" s="21"/>
      <c r="I16" s="26"/>
      <c r="J16" s="45"/>
      <c r="K16" s="46"/>
    </row>
    <row r="17" customHeight="1" spans="1:11">
      <c r="A17" s="25"/>
      <c r="B17" s="25"/>
      <c r="C17" s="21" t="s">
        <v>401</v>
      </c>
      <c r="D17" s="22"/>
      <c r="E17" s="21" t="s">
        <v>54</v>
      </c>
      <c r="F17" s="24">
        <v>111</v>
      </c>
      <c r="G17" s="21"/>
      <c r="H17" s="21"/>
      <c r="I17" s="26"/>
      <c r="J17" s="45"/>
      <c r="K17" s="46"/>
    </row>
    <row r="18" customHeight="1" spans="1:11">
      <c r="A18" s="25"/>
      <c r="B18" s="25"/>
      <c r="C18" s="21" t="s">
        <v>765</v>
      </c>
      <c r="D18" s="22"/>
      <c r="E18" s="21" t="s">
        <v>54</v>
      </c>
      <c r="F18" s="24">
        <v>37</v>
      </c>
      <c r="G18" s="21"/>
      <c r="H18" s="21"/>
      <c r="I18" s="26"/>
      <c r="J18" s="45"/>
      <c r="K18" s="46"/>
    </row>
    <row r="19" customHeight="1" spans="1:11">
      <c r="A19" s="25"/>
      <c r="B19" s="25"/>
      <c r="C19" s="21" t="s">
        <v>766</v>
      </c>
      <c r="D19" s="22"/>
      <c r="E19" s="21" t="s">
        <v>524</v>
      </c>
      <c r="F19" s="24">
        <v>194</v>
      </c>
      <c r="G19" s="21"/>
      <c r="H19" s="21"/>
      <c r="I19" s="26"/>
      <c r="J19" s="45"/>
      <c r="K19" s="46"/>
    </row>
    <row r="20" customHeight="1" spans="1:11">
      <c r="A20" s="25"/>
      <c r="B20" s="25"/>
      <c r="C20" s="21" t="s">
        <v>767</v>
      </c>
      <c r="D20" s="22"/>
      <c r="E20" s="21" t="s">
        <v>524</v>
      </c>
      <c r="F20" s="24">
        <v>483</v>
      </c>
      <c r="G20" s="21"/>
      <c r="H20" s="21"/>
      <c r="I20" s="26"/>
      <c r="J20" s="45"/>
      <c r="K20" s="46"/>
    </row>
    <row r="21" customHeight="1" spans="1:11">
      <c r="A21" s="25"/>
      <c r="B21" s="25"/>
      <c r="C21" s="21" t="s">
        <v>768</v>
      </c>
      <c r="D21" s="22"/>
      <c r="E21" s="21" t="s">
        <v>524</v>
      </c>
      <c r="F21" s="24">
        <v>15</v>
      </c>
      <c r="G21" s="21"/>
      <c r="H21" s="21"/>
      <c r="I21" s="26"/>
      <c r="J21" s="45"/>
      <c r="K21" s="46"/>
    </row>
    <row r="22" customHeight="1" spans="1:11">
      <c r="A22" s="25"/>
      <c r="B22" s="25"/>
      <c r="C22" s="21" t="s">
        <v>769</v>
      </c>
      <c r="D22" s="22"/>
      <c r="E22" s="21" t="s">
        <v>524</v>
      </c>
      <c r="F22" s="24">
        <v>135</v>
      </c>
      <c r="G22" s="21"/>
      <c r="H22" s="21"/>
      <c r="I22" s="26"/>
      <c r="J22" s="45"/>
      <c r="K22" s="46"/>
    </row>
    <row r="23" customHeight="1" spans="1:11">
      <c r="A23" s="25"/>
      <c r="B23" s="25"/>
      <c r="C23" s="21" t="s">
        <v>770</v>
      </c>
      <c r="D23" s="22"/>
      <c r="E23" s="21" t="s">
        <v>54</v>
      </c>
      <c r="F23" s="24">
        <v>5</v>
      </c>
      <c r="G23" s="21"/>
      <c r="H23" s="21"/>
      <c r="I23" s="26"/>
      <c r="J23" s="45"/>
      <c r="K23" s="46"/>
    </row>
    <row r="24" customHeight="1" spans="1:11">
      <c r="A24" s="25"/>
      <c r="B24" s="25"/>
      <c r="C24" s="21" t="s">
        <v>771</v>
      </c>
      <c r="D24" s="22"/>
      <c r="E24" s="21" t="s">
        <v>524</v>
      </c>
      <c r="F24" s="24">
        <v>62</v>
      </c>
      <c r="G24" s="21"/>
      <c r="H24" s="21"/>
      <c r="I24" s="26"/>
      <c r="J24" s="45"/>
      <c r="K24" s="46"/>
    </row>
    <row r="25" customHeight="1" spans="1:11">
      <c r="A25" s="25"/>
      <c r="B25" s="25"/>
      <c r="C25" s="21" t="s">
        <v>772</v>
      </c>
      <c r="D25" s="22"/>
      <c r="E25" s="21" t="s">
        <v>524</v>
      </c>
      <c r="F25" s="24">
        <v>65</v>
      </c>
      <c r="G25" s="21"/>
      <c r="H25" s="21"/>
      <c r="I25" s="26"/>
      <c r="J25" s="45"/>
      <c r="K25" s="46"/>
    </row>
    <row r="26" customHeight="1" spans="1:11">
      <c r="A26" s="25"/>
      <c r="B26" s="25"/>
      <c r="C26" s="21" t="s">
        <v>773</v>
      </c>
      <c r="D26" s="22"/>
      <c r="E26" s="21" t="s">
        <v>559</v>
      </c>
      <c r="F26" s="24">
        <v>6</v>
      </c>
      <c r="G26" s="21"/>
      <c r="H26" s="21"/>
      <c r="I26" s="26"/>
      <c r="J26" s="45"/>
      <c r="K26" s="46"/>
    </row>
    <row r="27" customHeight="1" spans="1:11">
      <c r="A27" s="25"/>
      <c r="B27" s="25"/>
      <c r="C27" s="21" t="s">
        <v>774</v>
      </c>
      <c r="D27" s="22"/>
      <c r="E27" s="21" t="s">
        <v>532</v>
      </c>
      <c r="F27" s="24">
        <v>2455</v>
      </c>
      <c r="G27" s="21"/>
      <c r="H27" s="21"/>
      <c r="I27" s="26"/>
      <c r="J27" s="45"/>
      <c r="K27" s="46"/>
    </row>
    <row r="28" customHeight="1" spans="1:11">
      <c r="A28" s="25"/>
      <c r="B28" s="25"/>
      <c r="C28" s="21" t="s">
        <v>775</v>
      </c>
      <c r="D28" s="22"/>
      <c r="E28" s="21" t="s">
        <v>532</v>
      </c>
      <c r="F28" s="24">
        <v>1767</v>
      </c>
      <c r="G28" s="21"/>
      <c r="H28" s="21"/>
      <c r="I28" s="26"/>
      <c r="J28" s="45"/>
      <c r="K28" s="46"/>
    </row>
    <row r="29" customHeight="1" spans="1:11">
      <c r="A29" s="25"/>
      <c r="B29" s="25"/>
      <c r="C29" s="21" t="s">
        <v>776</v>
      </c>
      <c r="D29" s="22"/>
      <c r="E29" s="21" t="s">
        <v>532</v>
      </c>
      <c r="F29" s="24">
        <v>146</v>
      </c>
      <c r="G29" s="21"/>
      <c r="H29" s="21"/>
      <c r="I29" s="26"/>
      <c r="J29" s="45"/>
      <c r="K29" s="46"/>
    </row>
    <row r="30" customHeight="1" spans="1:11">
      <c r="A30" s="25"/>
      <c r="B30" s="25"/>
      <c r="C30" s="21" t="s">
        <v>777</v>
      </c>
      <c r="D30" s="22"/>
      <c r="E30" s="21" t="s">
        <v>532</v>
      </c>
      <c r="F30" s="24">
        <v>288</v>
      </c>
      <c r="G30" s="21"/>
      <c r="H30" s="21"/>
      <c r="I30" s="26"/>
      <c r="J30" s="45"/>
      <c r="K30" s="46"/>
    </row>
    <row r="31" customHeight="1" spans="1:11">
      <c r="A31" s="25"/>
      <c r="B31" s="25"/>
      <c r="C31" s="21" t="s">
        <v>778</v>
      </c>
      <c r="D31" s="22"/>
      <c r="E31" s="21" t="s">
        <v>532</v>
      </c>
      <c r="F31" s="24">
        <v>1508</v>
      </c>
      <c r="G31" s="21"/>
      <c r="H31" s="21"/>
      <c r="I31" s="26"/>
      <c r="J31" s="45"/>
      <c r="K31" s="46"/>
    </row>
    <row r="32" customHeight="1" spans="1:11">
      <c r="A32" s="25"/>
      <c r="B32" s="25"/>
      <c r="C32" s="21" t="s">
        <v>779</v>
      </c>
      <c r="D32" s="22"/>
      <c r="E32" s="21" t="s">
        <v>54</v>
      </c>
      <c r="F32" s="24">
        <v>15</v>
      </c>
      <c r="G32" s="21"/>
      <c r="H32" s="21"/>
      <c r="I32" s="26"/>
      <c r="J32" s="45"/>
      <c r="K32" s="46"/>
    </row>
    <row r="33" customHeight="1" spans="1:11">
      <c r="A33" s="25"/>
      <c r="B33" s="25"/>
      <c r="C33" s="21" t="s">
        <v>780</v>
      </c>
      <c r="D33" s="22" t="s">
        <v>780</v>
      </c>
      <c r="E33" s="21" t="s">
        <v>54</v>
      </c>
      <c r="F33" s="24">
        <v>4</v>
      </c>
      <c r="G33" s="21"/>
      <c r="H33" s="21"/>
      <c r="I33" s="26"/>
      <c r="J33" s="45"/>
      <c r="K33" s="46"/>
    </row>
    <row r="34" customHeight="1" spans="1:11">
      <c r="A34" s="25"/>
      <c r="B34" s="25"/>
      <c r="C34" s="21" t="s">
        <v>781</v>
      </c>
      <c r="D34" s="22"/>
      <c r="E34" s="21" t="s">
        <v>54</v>
      </c>
      <c r="F34" s="24">
        <v>7</v>
      </c>
      <c r="G34" s="21"/>
      <c r="H34" s="21"/>
      <c r="I34" s="26"/>
      <c r="J34" s="45"/>
      <c r="K34" s="46"/>
    </row>
    <row r="35" customHeight="1" spans="1:11">
      <c r="A35" s="25"/>
      <c r="B35" s="25"/>
      <c r="C35" s="21" t="s">
        <v>782</v>
      </c>
      <c r="D35" s="22" t="s">
        <v>782</v>
      </c>
      <c r="E35" s="21" t="s">
        <v>54</v>
      </c>
      <c r="F35" s="24">
        <v>1</v>
      </c>
      <c r="G35" s="21"/>
      <c r="H35" s="21"/>
      <c r="I35" s="26"/>
      <c r="J35" s="45"/>
      <c r="K35" s="46"/>
    </row>
    <row r="36" customHeight="1" spans="1:11">
      <c r="A36" s="25"/>
      <c r="B36" s="25"/>
      <c r="C36" s="21" t="s">
        <v>783</v>
      </c>
      <c r="D36" s="22" t="s">
        <v>783</v>
      </c>
      <c r="E36" s="21" t="s">
        <v>54</v>
      </c>
      <c r="F36" s="24">
        <v>2</v>
      </c>
      <c r="G36" s="21"/>
      <c r="H36" s="21"/>
      <c r="I36" s="26"/>
      <c r="J36" s="45"/>
      <c r="K36" s="46"/>
    </row>
    <row r="37" customHeight="1" spans="1:11">
      <c r="A37" s="25"/>
      <c r="B37" s="25"/>
      <c r="C37" s="21" t="s">
        <v>784</v>
      </c>
      <c r="D37" s="22"/>
      <c r="E37" s="21" t="s">
        <v>54</v>
      </c>
      <c r="F37" s="24">
        <v>1</v>
      </c>
      <c r="G37" s="21"/>
      <c r="H37" s="21"/>
      <c r="I37" s="26"/>
      <c r="J37" s="45"/>
      <c r="K37" s="46"/>
    </row>
    <row r="38" customHeight="1" spans="1:11">
      <c r="A38" s="25"/>
      <c r="B38" s="25"/>
      <c r="C38" s="21" t="s">
        <v>785</v>
      </c>
      <c r="D38" s="22"/>
      <c r="E38" s="21" t="s">
        <v>54</v>
      </c>
      <c r="F38" s="24">
        <v>1</v>
      </c>
      <c r="G38" s="21"/>
      <c r="H38" s="21"/>
      <c r="I38" s="26"/>
      <c r="J38" s="45"/>
      <c r="K38" s="46"/>
    </row>
    <row r="39" customHeight="1" spans="1:11">
      <c r="A39" s="25"/>
      <c r="B39" s="25"/>
      <c r="C39" s="21" t="s">
        <v>786</v>
      </c>
      <c r="D39" s="22"/>
      <c r="E39" s="21" t="s">
        <v>236</v>
      </c>
      <c r="F39" s="24">
        <v>1</v>
      </c>
      <c r="G39" s="21"/>
      <c r="H39" s="21"/>
      <c r="I39" s="26"/>
      <c r="J39" s="45"/>
      <c r="K39" s="46"/>
    </row>
    <row r="40" customHeight="1" spans="1:11">
      <c r="A40" s="25"/>
      <c r="B40" s="25"/>
      <c r="C40" s="21" t="s">
        <v>787</v>
      </c>
      <c r="D40" s="22"/>
      <c r="E40" s="23" t="s">
        <v>364</v>
      </c>
      <c r="F40" s="24">
        <v>2328</v>
      </c>
      <c r="G40" s="21"/>
      <c r="H40" s="21"/>
      <c r="I40" s="26"/>
      <c r="J40" s="45"/>
      <c r="K40" s="46"/>
    </row>
    <row r="41" customHeight="1" spans="1:11">
      <c r="A41" s="27"/>
      <c r="B41" s="28"/>
      <c r="C41" s="21" t="s">
        <v>788</v>
      </c>
      <c r="D41" s="22"/>
      <c r="E41" s="21" t="s">
        <v>524</v>
      </c>
      <c r="F41" s="24">
        <v>26</v>
      </c>
      <c r="G41" s="21"/>
      <c r="H41" s="21"/>
      <c r="I41" s="26"/>
      <c r="J41" s="45"/>
      <c r="K41" s="46"/>
    </row>
    <row r="42" customHeight="1" spans="1:11">
      <c r="A42" s="27"/>
      <c r="B42" s="28"/>
      <c r="C42" s="21" t="s">
        <v>789</v>
      </c>
      <c r="D42" s="22" t="s">
        <v>789</v>
      </c>
      <c r="E42" s="29"/>
      <c r="F42" s="23">
        <v>10</v>
      </c>
      <c r="G42" s="21"/>
      <c r="H42" s="21"/>
      <c r="I42" s="26"/>
      <c r="J42" s="45"/>
      <c r="K42" s="46"/>
    </row>
    <row r="43" customHeight="1" spans="1:11">
      <c r="A43" s="30"/>
      <c r="B43" s="17" t="s">
        <v>790</v>
      </c>
      <c r="C43" s="17"/>
      <c r="D43" s="17"/>
      <c r="E43" s="30"/>
      <c r="F43" s="30"/>
      <c r="G43" s="21"/>
      <c r="H43" s="21"/>
      <c r="I43" s="26"/>
      <c r="J43" s="45"/>
      <c r="K43" s="46"/>
    </row>
    <row r="44" customHeight="1" spans="1:11">
      <c r="A44" s="23" t="s">
        <v>438</v>
      </c>
      <c r="B44" s="17" t="s">
        <v>791</v>
      </c>
      <c r="C44" s="17"/>
      <c r="D44" s="17"/>
      <c r="E44" s="30"/>
      <c r="F44" s="30"/>
      <c r="G44" s="21"/>
      <c r="H44" s="21"/>
      <c r="I44" s="26"/>
      <c r="J44" s="45"/>
      <c r="K44" s="46"/>
    </row>
    <row r="45" customHeight="1" spans="1:11">
      <c r="A45" s="25"/>
      <c r="B45" s="25" t="s">
        <v>791</v>
      </c>
      <c r="C45" s="31" t="s">
        <v>792</v>
      </c>
      <c r="D45" s="32"/>
      <c r="E45" s="21" t="s">
        <v>793</v>
      </c>
      <c r="F45" s="33">
        <v>1023</v>
      </c>
      <c r="G45" s="31"/>
      <c r="H45" s="31"/>
      <c r="I45" s="26"/>
      <c r="J45" s="45"/>
      <c r="K45" s="46"/>
    </row>
    <row r="46" customHeight="1" spans="1:11">
      <c r="A46" s="25"/>
      <c r="B46" s="25"/>
      <c r="C46" s="31" t="s">
        <v>794</v>
      </c>
      <c r="D46" s="32"/>
      <c r="E46" s="21" t="s">
        <v>793</v>
      </c>
      <c r="F46" s="24">
        <v>410</v>
      </c>
      <c r="G46" s="21"/>
      <c r="H46" s="21"/>
      <c r="I46" s="26"/>
      <c r="J46" s="45"/>
      <c r="K46" s="46"/>
    </row>
    <row r="47" customHeight="1" spans="1:11">
      <c r="A47" s="25"/>
      <c r="B47" s="25"/>
      <c r="C47" s="31" t="s">
        <v>795</v>
      </c>
      <c r="D47" s="32"/>
      <c r="E47" s="21" t="s">
        <v>793</v>
      </c>
      <c r="F47" s="24">
        <v>246</v>
      </c>
      <c r="G47" s="21"/>
      <c r="H47" s="21"/>
      <c r="I47" s="26"/>
      <c r="J47" s="45"/>
      <c r="K47" s="46"/>
    </row>
    <row r="48" customHeight="1" spans="1:11">
      <c r="A48" s="25"/>
      <c r="B48" s="25"/>
      <c r="C48" s="31" t="s">
        <v>796</v>
      </c>
      <c r="D48" s="32"/>
      <c r="E48" s="21" t="s">
        <v>793</v>
      </c>
      <c r="F48" s="24">
        <v>9</v>
      </c>
      <c r="G48" s="21"/>
      <c r="H48" s="21"/>
      <c r="I48" s="26"/>
      <c r="J48" s="45"/>
      <c r="K48" s="46"/>
    </row>
    <row r="49" customHeight="1" spans="1:11">
      <c r="A49" s="25"/>
      <c r="B49" s="25"/>
      <c r="C49" s="31" t="s">
        <v>797</v>
      </c>
      <c r="D49" s="32"/>
      <c r="E49" s="21" t="s">
        <v>793</v>
      </c>
      <c r="F49" s="24">
        <v>28</v>
      </c>
      <c r="G49" s="21"/>
      <c r="H49" s="21"/>
      <c r="I49" s="26"/>
      <c r="J49" s="45"/>
      <c r="K49" s="46"/>
    </row>
    <row r="50" customHeight="1" spans="1:11">
      <c r="A50" s="25"/>
      <c r="B50" s="25"/>
      <c r="C50" s="31" t="s">
        <v>798</v>
      </c>
      <c r="D50" s="32"/>
      <c r="E50" s="21" t="s">
        <v>793</v>
      </c>
      <c r="F50" s="24">
        <v>362</v>
      </c>
      <c r="G50" s="21"/>
      <c r="H50" s="21"/>
      <c r="I50" s="26"/>
      <c r="J50" s="45"/>
      <c r="K50" s="46"/>
    </row>
    <row r="51" customHeight="1" spans="1:11">
      <c r="A51" s="25"/>
      <c r="B51" s="25"/>
      <c r="C51" s="31" t="s">
        <v>799</v>
      </c>
      <c r="D51" s="32"/>
      <c r="E51" s="21" t="s">
        <v>793</v>
      </c>
      <c r="F51" s="24">
        <v>598</v>
      </c>
      <c r="G51" s="21"/>
      <c r="H51" s="21"/>
      <c r="I51" s="26"/>
      <c r="J51" s="45"/>
      <c r="K51" s="46"/>
    </row>
    <row r="52" customHeight="1" spans="1:11">
      <c r="A52" s="25"/>
      <c r="B52" s="25"/>
      <c r="C52" s="31" t="s">
        <v>800</v>
      </c>
      <c r="D52" s="32"/>
      <c r="E52" s="21" t="s">
        <v>532</v>
      </c>
      <c r="F52" s="24">
        <v>1797</v>
      </c>
      <c r="G52" s="21"/>
      <c r="H52" s="21"/>
      <c r="I52" s="26"/>
      <c r="J52" s="45"/>
      <c r="K52" s="46"/>
    </row>
    <row r="53" customHeight="1" spans="1:11">
      <c r="A53" s="25"/>
      <c r="B53" s="25"/>
      <c r="C53" s="31" t="s">
        <v>801</v>
      </c>
      <c r="D53" s="32"/>
      <c r="E53" s="21" t="s">
        <v>793</v>
      </c>
      <c r="F53" s="24">
        <v>16</v>
      </c>
      <c r="G53" s="21"/>
      <c r="H53" s="21"/>
      <c r="I53" s="26"/>
      <c r="J53" s="45"/>
      <c r="K53" s="46"/>
    </row>
    <row r="54" customHeight="1" spans="1:11">
      <c r="A54" s="25"/>
      <c r="B54" s="25"/>
      <c r="C54" s="31" t="s">
        <v>802</v>
      </c>
      <c r="D54" s="32"/>
      <c r="E54" s="21" t="s">
        <v>793</v>
      </c>
      <c r="F54" s="24">
        <v>56</v>
      </c>
      <c r="G54" s="21"/>
      <c r="H54" s="21"/>
      <c r="I54" s="26"/>
      <c r="J54" s="45"/>
      <c r="K54" s="46"/>
    </row>
    <row r="55" customHeight="1" spans="1:11">
      <c r="A55" s="25"/>
      <c r="B55" s="25"/>
      <c r="C55" s="31" t="s">
        <v>803</v>
      </c>
      <c r="D55" s="32"/>
      <c r="E55" s="21" t="s">
        <v>793</v>
      </c>
      <c r="F55" s="24">
        <v>14</v>
      </c>
      <c r="G55" s="21"/>
      <c r="H55" s="21"/>
      <c r="I55" s="26"/>
      <c r="J55" s="45"/>
      <c r="K55" s="46"/>
    </row>
    <row r="56" customHeight="1" spans="1:11">
      <c r="A56" s="25"/>
      <c r="B56" s="25"/>
      <c r="C56" s="31" t="s">
        <v>804</v>
      </c>
      <c r="D56" s="32"/>
      <c r="E56" s="21" t="s">
        <v>805</v>
      </c>
      <c r="F56" s="24">
        <v>32</v>
      </c>
      <c r="G56" s="21"/>
      <c r="H56" s="21"/>
      <c r="I56" s="26"/>
      <c r="J56" s="45"/>
      <c r="K56" s="46"/>
    </row>
    <row r="57" customHeight="1" spans="1:11">
      <c r="A57" s="25"/>
      <c r="B57" s="25"/>
      <c r="C57" s="31" t="s">
        <v>806</v>
      </c>
      <c r="D57" s="32"/>
      <c r="E57" s="21" t="s">
        <v>805</v>
      </c>
      <c r="F57" s="24">
        <v>22</v>
      </c>
      <c r="G57" s="21"/>
      <c r="H57" s="21"/>
      <c r="I57" s="26"/>
      <c r="J57" s="45"/>
      <c r="K57" s="46"/>
    </row>
    <row r="58" customHeight="1" spans="1:11">
      <c r="A58" s="25"/>
      <c r="B58" s="25"/>
      <c r="C58" s="31" t="s">
        <v>807</v>
      </c>
      <c r="D58" s="32"/>
      <c r="E58" s="21" t="s">
        <v>524</v>
      </c>
      <c r="F58" s="24">
        <v>40</v>
      </c>
      <c r="G58" s="21"/>
      <c r="H58" s="21"/>
      <c r="I58" s="26"/>
      <c r="J58" s="45"/>
      <c r="K58" s="46"/>
    </row>
    <row r="59" customHeight="1" spans="1:11">
      <c r="A59" s="25"/>
      <c r="B59" s="25"/>
      <c r="C59" s="31" t="s">
        <v>808</v>
      </c>
      <c r="D59" s="32"/>
      <c r="E59" s="21" t="s">
        <v>524</v>
      </c>
      <c r="F59" s="24">
        <v>316</v>
      </c>
      <c r="G59" s="21"/>
      <c r="H59" s="21"/>
      <c r="I59" s="26"/>
      <c r="J59" s="45"/>
      <c r="K59" s="46"/>
    </row>
    <row r="60" customHeight="1" spans="1:11">
      <c r="A60" s="25"/>
      <c r="B60" s="25"/>
      <c r="C60" s="31" t="s">
        <v>809</v>
      </c>
      <c r="D60" s="32"/>
      <c r="E60" s="21" t="s">
        <v>524</v>
      </c>
      <c r="F60" s="24">
        <v>154</v>
      </c>
      <c r="G60" s="21"/>
      <c r="H60" s="21"/>
      <c r="I60" s="26"/>
      <c r="J60" s="45"/>
      <c r="K60" s="46"/>
    </row>
    <row r="61" s="1" customFormat="1" ht="30" customHeight="1" spans="1:11">
      <c r="A61" s="34"/>
      <c r="B61" s="34"/>
      <c r="C61" s="35" t="s">
        <v>810</v>
      </c>
      <c r="D61" s="36"/>
      <c r="E61" s="37" t="s">
        <v>524</v>
      </c>
      <c r="F61" s="24">
        <v>278</v>
      </c>
      <c r="G61" s="37"/>
      <c r="H61" s="37"/>
      <c r="I61" s="26"/>
      <c r="J61" s="45"/>
      <c r="K61" s="46"/>
    </row>
    <row r="62" s="1" customFormat="1" ht="30" customHeight="1" spans="1:11">
      <c r="A62" s="34"/>
      <c r="B62" s="34"/>
      <c r="C62" s="35" t="s">
        <v>811</v>
      </c>
      <c r="D62" s="36"/>
      <c r="E62" s="37" t="s">
        <v>524</v>
      </c>
      <c r="F62" s="24">
        <v>15</v>
      </c>
      <c r="G62" s="37"/>
      <c r="H62" s="37"/>
      <c r="I62" s="26"/>
      <c r="J62" s="45"/>
      <c r="K62" s="46"/>
    </row>
    <row r="63" s="1" customFormat="1" ht="30" customHeight="1" spans="1:11">
      <c r="A63" s="34"/>
      <c r="B63" s="34"/>
      <c r="C63" s="35" t="s">
        <v>812</v>
      </c>
      <c r="D63" s="36"/>
      <c r="E63" s="37" t="s">
        <v>524</v>
      </c>
      <c r="F63" s="24">
        <v>361</v>
      </c>
      <c r="G63" s="37"/>
      <c r="H63" s="37"/>
      <c r="I63" s="26"/>
      <c r="J63" s="45"/>
      <c r="K63" s="46"/>
    </row>
    <row r="64" s="1" customFormat="1" ht="30" customHeight="1" spans="1:11">
      <c r="A64" s="34"/>
      <c r="B64" s="34"/>
      <c r="C64" s="35" t="s">
        <v>813</v>
      </c>
      <c r="D64" s="36"/>
      <c r="E64" s="37" t="s">
        <v>524</v>
      </c>
      <c r="F64" s="24">
        <v>38</v>
      </c>
      <c r="G64" s="37"/>
      <c r="H64" s="37"/>
      <c r="I64" s="26"/>
      <c r="J64" s="45"/>
      <c r="K64" s="46"/>
    </row>
    <row r="65" s="1" customFormat="1" ht="30" customHeight="1" spans="1:11">
      <c r="A65" s="34"/>
      <c r="B65" s="34"/>
      <c r="C65" s="35" t="s">
        <v>814</v>
      </c>
      <c r="D65" s="36"/>
      <c r="E65" s="37" t="s">
        <v>236</v>
      </c>
      <c r="F65" s="24">
        <v>21</v>
      </c>
      <c r="G65" s="37"/>
      <c r="H65" s="37"/>
      <c r="I65" s="26"/>
      <c r="J65" s="45"/>
      <c r="K65" s="46"/>
    </row>
    <row r="66" customHeight="1" spans="1:11">
      <c r="A66" s="25"/>
      <c r="B66" s="25"/>
      <c r="C66" s="31" t="s">
        <v>815</v>
      </c>
      <c r="D66" s="32"/>
      <c r="E66" s="21" t="s">
        <v>236</v>
      </c>
      <c r="F66" s="24">
        <v>280</v>
      </c>
      <c r="G66" s="21"/>
      <c r="H66" s="21"/>
      <c r="I66" s="26"/>
      <c r="J66" s="45"/>
      <c r="K66" s="46"/>
    </row>
    <row r="67" customHeight="1" spans="1:11">
      <c r="A67" s="25"/>
      <c r="B67" s="25"/>
      <c r="C67" s="31" t="s">
        <v>816</v>
      </c>
      <c r="D67" s="32"/>
      <c r="E67" s="21" t="s">
        <v>236</v>
      </c>
      <c r="F67" s="24">
        <v>4</v>
      </c>
      <c r="G67" s="21"/>
      <c r="H67" s="21"/>
      <c r="I67" s="26"/>
      <c r="J67" s="45"/>
      <c r="K67" s="46"/>
    </row>
    <row r="68" customHeight="1" spans="1:11">
      <c r="A68" s="25"/>
      <c r="B68" s="25"/>
      <c r="C68" s="31" t="s">
        <v>817</v>
      </c>
      <c r="D68" s="32"/>
      <c r="E68" s="21" t="s">
        <v>236</v>
      </c>
      <c r="F68" s="24">
        <v>4</v>
      </c>
      <c r="G68" s="21"/>
      <c r="H68" s="21"/>
      <c r="I68" s="26"/>
      <c r="J68" s="45"/>
      <c r="K68" s="46"/>
    </row>
    <row r="69" customHeight="1" spans="1:11">
      <c r="A69" s="25"/>
      <c r="B69" s="25"/>
      <c r="C69" s="31" t="s">
        <v>818</v>
      </c>
      <c r="D69" s="32"/>
      <c r="E69" s="21" t="s">
        <v>236</v>
      </c>
      <c r="F69" s="24">
        <v>50</v>
      </c>
      <c r="G69" s="21"/>
      <c r="H69" s="21"/>
      <c r="I69" s="26"/>
      <c r="J69" s="45"/>
      <c r="K69" s="46"/>
    </row>
    <row r="70" customHeight="1" spans="1:11">
      <c r="A70" s="25"/>
      <c r="B70" s="25"/>
      <c r="C70" s="31" t="s">
        <v>819</v>
      </c>
      <c r="D70" s="32"/>
      <c r="E70" s="21" t="s">
        <v>236</v>
      </c>
      <c r="F70" s="24">
        <v>45</v>
      </c>
      <c r="G70" s="21"/>
      <c r="H70" s="21"/>
      <c r="I70" s="26"/>
      <c r="J70" s="45"/>
      <c r="K70" s="46"/>
    </row>
    <row r="71" customHeight="1" spans="1:11">
      <c r="A71" s="25"/>
      <c r="B71" s="25"/>
      <c r="C71" s="31" t="s">
        <v>820</v>
      </c>
      <c r="D71" s="32"/>
      <c r="E71" s="21" t="s">
        <v>236</v>
      </c>
      <c r="F71" s="24">
        <v>44</v>
      </c>
      <c r="G71" s="21"/>
      <c r="H71" s="21"/>
      <c r="I71" s="26"/>
      <c r="J71" s="45"/>
      <c r="K71" s="46"/>
    </row>
    <row r="72" customHeight="1" spans="1:11">
      <c r="A72" s="25"/>
      <c r="B72" s="25"/>
      <c r="C72" s="31" t="s">
        <v>821</v>
      </c>
      <c r="D72" s="32"/>
      <c r="E72" s="21" t="s">
        <v>236</v>
      </c>
      <c r="F72" s="24">
        <v>2</v>
      </c>
      <c r="G72" s="21"/>
      <c r="H72" s="21"/>
      <c r="I72" s="26"/>
      <c r="J72" s="45"/>
      <c r="K72" s="46"/>
    </row>
    <row r="73" customHeight="1" spans="1:11">
      <c r="A73" s="25"/>
      <c r="B73" s="25"/>
      <c r="C73" s="31" t="s">
        <v>822</v>
      </c>
      <c r="D73" s="32"/>
      <c r="E73" s="21" t="s">
        <v>532</v>
      </c>
      <c r="F73" s="24">
        <v>384</v>
      </c>
      <c r="G73" s="21"/>
      <c r="H73" s="21"/>
      <c r="I73" s="26"/>
      <c r="J73" s="45"/>
      <c r="K73" s="46"/>
    </row>
    <row r="74" customHeight="1" spans="1:11">
      <c r="A74" s="25"/>
      <c r="B74" s="25"/>
      <c r="C74" s="31" t="s">
        <v>823</v>
      </c>
      <c r="D74" s="32"/>
      <c r="E74" s="21" t="s">
        <v>532</v>
      </c>
      <c r="F74" s="47">
        <v>240</v>
      </c>
      <c r="G74" s="48"/>
      <c r="H74" s="48"/>
      <c r="I74" s="26"/>
      <c r="J74" s="45"/>
      <c r="K74" s="46"/>
    </row>
    <row r="75" customHeight="1" spans="1:11">
      <c r="A75" s="25"/>
      <c r="B75" s="25"/>
      <c r="C75" s="31" t="s">
        <v>824</v>
      </c>
      <c r="D75" s="32"/>
      <c r="E75" s="21" t="s">
        <v>532</v>
      </c>
      <c r="F75" s="47">
        <v>1176</v>
      </c>
      <c r="G75" s="48"/>
      <c r="H75" s="48"/>
      <c r="I75" s="26"/>
      <c r="J75" s="45"/>
      <c r="K75" s="46"/>
    </row>
    <row r="76" customHeight="1" spans="1:11">
      <c r="A76" s="25"/>
      <c r="B76" s="25"/>
      <c r="C76" s="31" t="s">
        <v>825</v>
      </c>
      <c r="D76" s="32"/>
      <c r="E76" s="21" t="s">
        <v>532</v>
      </c>
      <c r="F76" s="49">
        <v>160</v>
      </c>
      <c r="G76" s="21"/>
      <c r="H76" s="21"/>
      <c r="I76" s="26"/>
      <c r="J76" s="45"/>
      <c r="K76" s="46"/>
    </row>
    <row r="77" customHeight="1" spans="1:11">
      <c r="A77" s="25"/>
      <c r="B77" s="25"/>
      <c r="C77" s="31" t="s">
        <v>826</v>
      </c>
      <c r="D77" s="32"/>
      <c r="E77" s="21" t="s">
        <v>236</v>
      </c>
      <c r="F77" s="49">
        <v>56</v>
      </c>
      <c r="G77" s="21"/>
      <c r="H77" s="21"/>
      <c r="I77" s="26"/>
      <c r="J77" s="45"/>
      <c r="K77" s="46"/>
    </row>
    <row r="78" customHeight="1" spans="1:11">
      <c r="A78" s="25"/>
      <c r="B78" s="25"/>
      <c r="C78" s="31" t="s">
        <v>827</v>
      </c>
      <c r="D78" s="32"/>
      <c r="E78" s="21" t="s">
        <v>524</v>
      </c>
      <c r="F78" s="49">
        <v>126</v>
      </c>
      <c r="G78" s="21"/>
      <c r="H78" s="21"/>
      <c r="I78" s="26"/>
      <c r="J78" s="45"/>
      <c r="K78" s="46"/>
    </row>
    <row r="79" customHeight="1" spans="1:11">
      <c r="A79" s="25"/>
      <c r="B79" s="25"/>
      <c r="C79" s="31" t="s">
        <v>828</v>
      </c>
      <c r="D79" s="32"/>
      <c r="E79" s="21" t="s">
        <v>524</v>
      </c>
      <c r="F79" s="49">
        <v>26</v>
      </c>
      <c r="G79" s="21"/>
      <c r="H79" s="21"/>
      <c r="I79" s="26"/>
      <c r="J79" s="45"/>
      <c r="K79" s="46"/>
    </row>
    <row r="80" customHeight="1" spans="1:11">
      <c r="A80" s="25"/>
      <c r="B80" s="25"/>
      <c r="C80" s="31" t="s">
        <v>829</v>
      </c>
      <c r="D80" s="32"/>
      <c r="E80" s="21" t="s">
        <v>524</v>
      </c>
      <c r="F80" s="49">
        <v>38</v>
      </c>
      <c r="G80" s="21"/>
      <c r="H80" s="21"/>
      <c r="I80" s="26"/>
      <c r="J80" s="45"/>
      <c r="K80" s="46"/>
    </row>
    <row r="81" customHeight="1" spans="1:11">
      <c r="A81" s="25"/>
      <c r="B81" s="25"/>
      <c r="C81" s="31" t="s">
        <v>830</v>
      </c>
      <c r="D81" s="32"/>
      <c r="E81" s="21" t="s">
        <v>524</v>
      </c>
      <c r="F81" s="50">
        <v>4</v>
      </c>
      <c r="G81" s="21"/>
      <c r="H81" s="21"/>
      <c r="I81" s="26"/>
      <c r="J81" s="45"/>
      <c r="K81" s="46"/>
    </row>
    <row r="82" customHeight="1" spans="1:11">
      <c r="A82" s="25"/>
      <c r="B82" s="25"/>
      <c r="C82" s="31" t="s">
        <v>831</v>
      </c>
      <c r="D82" s="32"/>
      <c r="E82" s="21" t="s">
        <v>559</v>
      </c>
      <c r="F82" s="50">
        <v>158</v>
      </c>
      <c r="G82" s="21"/>
      <c r="H82" s="21"/>
      <c r="I82" s="26"/>
      <c r="J82" s="45"/>
      <c r="K82" s="46"/>
    </row>
    <row r="83" customHeight="1" spans="1:11">
      <c r="A83" s="25"/>
      <c r="B83" s="25"/>
      <c r="C83" s="31" t="s">
        <v>832</v>
      </c>
      <c r="D83" s="32"/>
      <c r="E83" s="21" t="s">
        <v>559</v>
      </c>
      <c r="F83" s="24">
        <v>11</v>
      </c>
      <c r="G83" s="21"/>
      <c r="H83" s="21"/>
      <c r="I83" s="26"/>
      <c r="J83" s="45"/>
      <c r="K83" s="46"/>
    </row>
    <row r="84" customHeight="1" spans="1:11">
      <c r="A84" s="25"/>
      <c r="B84" s="25"/>
      <c r="C84" s="31" t="s">
        <v>833</v>
      </c>
      <c r="D84" s="32"/>
      <c r="E84" s="21" t="s">
        <v>559</v>
      </c>
      <c r="F84" s="24">
        <v>86</v>
      </c>
      <c r="G84" s="21"/>
      <c r="H84" s="21"/>
      <c r="I84" s="26"/>
      <c r="J84" s="45"/>
      <c r="K84" s="46"/>
    </row>
    <row r="85" customHeight="1" spans="1:11">
      <c r="A85" s="25"/>
      <c r="B85" s="25"/>
      <c r="C85" s="31" t="s">
        <v>834</v>
      </c>
      <c r="D85" s="32"/>
      <c r="E85" s="21" t="s">
        <v>559</v>
      </c>
      <c r="F85" s="24">
        <v>5</v>
      </c>
      <c r="G85" s="21"/>
      <c r="H85" s="21"/>
      <c r="I85" s="26"/>
      <c r="J85" s="45"/>
      <c r="K85" s="46"/>
    </row>
    <row r="86" customHeight="1" spans="1:11">
      <c r="A86" s="25"/>
      <c r="B86" s="25"/>
      <c r="C86" s="31" t="s">
        <v>835</v>
      </c>
      <c r="D86" s="32"/>
      <c r="E86" s="21" t="s">
        <v>559</v>
      </c>
      <c r="F86" s="24">
        <v>16</v>
      </c>
      <c r="G86" s="21"/>
      <c r="H86" s="21"/>
      <c r="I86" s="26"/>
      <c r="J86" s="45"/>
      <c r="K86" s="46"/>
    </row>
    <row r="87" customHeight="1" spans="1:11">
      <c r="A87" s="25"/>
      <c r="B87" s="25"/>
      <c r="C87" s="31" t="s">
        <v>836</v>
      </c>
      <c r="D87" s="32"/>
      <c r="E87" s="21" t="s">
        <v>559</v>
      </c>
      <c r="F87" s="24">
        <v>29</v>
      </c>
      <c r="G87" s="21"/>
      <c r="H87" s="21"/>
      <c r="I87" s="26"/>
      <c r="J87" s="45"/>
      <c r="K87" s="46"/>
    </row>
    <row r="88" customHeight="1" spans="1:11">
      <c r="A88" s="25"/>
      <c r="B88" s="25"/>
      <c r="C88" s="31" t="s">
        <v>837</v>
      </c>
      <c r="D88" s="32"/>
      <c r="E88" s="21" t="s">
        <v>524</v>
      </c>
      <c r="F88" s="24">
        <v>29</v>
      </c>
      <c r="G88" s="21"/>
      <c r="H88" s="21"/>
      <c r="I88" s="26"/>
      <c r="J88" s="45"/>
      <c r="K88" s="46"/>
    </row>
    <row r="89" customHeight="1" spans="1:11">
      <c r="A89" s="25"/>
      <c r="B89" s="25"/>
      <c r="C89" s="31" t="s">
        <v>838</v>
      </c>
      <c r="D89" s="32"/>
      <c r="E89" s="21" t="s">
        <v>524</v>
      </c>
      <c r="F89" s="24">
        <v>24</v>
      </c>
      <c r="G89" s="21"/>
      <c r="H89" s="21"/>
      <c r="I89" s="26"/>
      <c r="J89" s="45"/>
      <c r="K89" s="46"/>
    </row>
    <row r="90" customHeight="1" spans="1:11">
      <c r="A90" s="25"/>
      <c r="B90" s="25"/>
      <c r="C90" s="31" t="s">
        <v>839</v>
      </c>
      <c r="D90" s="32"/>
      <c r="E90" s="21" t="s">
        <v>524</v>
      </c>
      <c r="F90" s="24">
        <v>9</v>
      </c>
      <c r="G90" s="21"/>
      <c r="H90" s="21"/>
      <c r="I90" s="26"/>
      <c r="J90" s="45"/>
      <c r="K90" s="46"/>
    </row>
    <row r="91" customHeight="1" spans="1:11">
      <c r="A91" s="25"/>
      <c r="B91" s="25"/>
      <c r="C91" s="31" t="s">
        <v>840</v>
      </c>
      <c r="D91" s="32"/>
      <c r="E91" s="21" t="s">
        <v>524</v>
      </c>
      <c r="F91" s="24">
        <v>105</v>
      </c>
      <c r="G91" s="21"/>
      <c r="H91" s="21"/>
      <c r="I91" s="26"/>
      <c r="J91" s="45"/>
      <c r="K91" s="46"/>
    </row>
    <row r="92" customHeight="1" spans="1:11">
      <c r="A92" s="25"/>
      <c r="B92" s="25"/>
      <c r="C92" s="31" t="s">
        <v>841</v>
      </c>
      <c r="D92" s="32"/>
      <c r="E92" s="21" t="s">
        <v>842</v>
      </c>
      <c r="F92" s="24">
        <v>23</v>
      </c>
      <c r="G92" s="21"/>
      <c r="H92" s="21"/>
      <c r="I92" s="26"/>
      <c r="J92" s="45"/>
      <c r="K92" s="46"/>
    </row>
    <row r="93" customHeight="1" spans="1:11">
      <c r="A93" s="25"/>
      <c r="B93" s="25"/>
      <c r="C93" s="31" t="s">
        <v>843</v>
      </c>
      <c r="D93" s="32"/>
      <c r="E93" s="21" t="s">
        <v>524</v>
      </c>
      <c r="F93" s="24">
        <v>5</v>
      </c>
      <c r="G93" s="21"/>
      <c r="H93" s="21"/>
      <c r="I93" s="26"/>
      <c r="J93" s="45"/>
      <c r="K93" s="46"/>
    </row>
    <row r="94" customHeight="1" spans="1:11">
      <c r="A94" s="25"/>
      <c r="B94" s="25"/>
      <c r="C94" s="31" t="s">
        <v>844</v>
      </c>
      <c r="D94" s="32"/>
      <c r="E94" s="21" t="s">
        <v>524</v>
      </c>
      <c r="F94" s="24">
        <v>37</v>
      </c>
      <c r="G94" s="21"/>
      <c r="H94" s="21"/>
      <c r="I94" s="26"/>
      <c r="J94" s="45"/>
      <c r="K94" s="46"/>
    </row>
    <row r="95" customHeight="1" spans="1:11">
      <c r="A95" s="25"/>
      <c r="B95" s="25"/>
      <c r="C95" s="51" t="s">
        <v>845</v>
      </c>
      <c r="D95" s="52"/>
      <c r="E95" s="21" t="s">
        <v>524</v>
      </c>
      <c r="F95" s="24">
        <v>116</v>
      </c>
      <c r="G95" s="21"/>
      <c r="H95" s="21"/>
      <c r="I95" s="26"/>
      <c r="J95" s="45"/>
      <c r="K95" s="46"/>
    </row>
    <row r="96" customHeight="1" spans="1:11">
      <c r="A96" s="30"/>
      <c r="B96" s="17" t="s">
        <v>846</v>
      </c>
      <c r="C96" s="17"/>
      <c r="D96" s="17"/>
      <c r="E96" s="21"/>
      <c r="F96" s="24"/>
      <c r="G96" s="21"/>
      <c r="H96" s="21"/>
      <c r="I96" s="26"/>
      <c r="J96" s="45"/>
      <c r="K96" s="46"/>
    </row>
    <row r="97" customHeight="1" spans="1:11">
      <c r="A97" s="23" t="s">
        <v>486</v>
      </c>
      <c r="B97" s="17" t="s">
        <v>847</v>
      </c>
      <c r="C97" s="17"/>
      <c r="D97" s="17"/>
      <c r="E97" s="21"/>
      <c r="F97" s="24"/>
      <c r="G97" s="21"/>
      <c r="H97" s="21"/>
      <c r="I97" s="26"/>
      <c r="J97" s="45"/>
      <c r="K97" s="46"/>
    </row>
    <row r="98" customHeight="1" spans="1:11">
      <c r="A98" s="25"/>
      <c r="B98" s="25" t="s">
        <v>847</v>
      </c>
      <c r="C98" s="31" t="s">
        <v>547</v>
      </c>
      <c r="D98" s="32"/>
      <c r="E98" s="21" t="s">
        <v>524</v>
      </c>
      <c r="F98" s="24">
        <v>337</v>
      </c>
      <c r="G98" s="21"/>
      <c r="H98" s="21"/>
      <c r="I98" s="26"/>
      <c r="J98" s="45"/>
      <c r="K98" s="46"/>
    </row>
    <row r="99" customHeight="1" spans="1:11">
      <c r="A99" s="25"/>
      <c r="B99" s="25"/>
      <c r="C99" s="21" t="s">
        <v>848</v>
      </c>
      <c r="D99" s="22"/>
      <c r="E99" s="21" t="s">
        <v>524</v>
      </c>
      <c r="F99" s="37">
        <v>664</v>
      </c>
      <c r="G99" s="21"/>
      <c r="H99" s="21"/>
      <c r="I99" s="26"/>
      <c r="J99" s="45"/>
      <c r="K99" s="46"/>
    </row>
    <row r="100" customHeight="1" spans="1:11">
      <c r="A100" s="25"/>
      <c r="B100" s="25"/>
      <c r="C100" s="21" t="s">
        <v>849</v>
      </c>
      <c r="D100" s="22"/>
      <c r="E100" s="21" t="s">
        <v>524</v>
      </c>
      <c r="F100" s="37">
        <v>48</v>
      </c>
      <c r="G100" s="21"/>
      <c r="H100" s="21"/>
      <c r="I100" s="26"/>
      <c r="J100" s="45"/>
      <c r="K100" s="46"/>
    </row>
    <row r="101" customHeight="1" spans="1:11">
      <c r="A101" s="25"/>
      <c r="B101" s="25"/>
      <c r="C101" s="21" t="s">
        <v>850</v>
      </c>
      <c r="D101" s="22"/>
      <c r="E101" s="21" t="s">
        <v>524</v>
      </c>
      <c r="F101" s="24">
        <v>35</v>
      </c>
      <c r="G101" s="21"/>
      <c r="H101" s="21"/>
      <c r="I101" s="26"/>
      <c r="J101" s="45"/>
      <c r="K101" s="46"/>
    </row>
    <row r="102" customHeight="1" spans="1:11">
      <c r="A102" s="25"/>
      <c r="B102" s="25"/>
      <c r="C102" s="21" t="s">
        <v>851</v>
      </c>
      <c r="D102" s="22"/>
      <c r="E102" s="21" t="s">
        <v>532</v>
      </c>
      <c r="F102" s="24">
        <v>790</v>
      </c>
      <c r="G102" s="21"/>
      <c r="H102" s="21"/>
      <c r="I102" s="26"/>
      <c r="J102" s="45"/>
      <c r="K102" s="46"/>
    </row>
    <row r="103" customHeight="1" spans="1:11">
      <c r="A103" s="25"/>
      <c r="B103" s="25"/>
      <c r="C103" s="21" t="s">
        <v>852</v>
      </c>
      <c r="D103" s="22"/>
      <c r="E103" s="21" t="s">
        <v>532</v>
      </c>
      <c r="F103" s="24">
        <v>2991</v>
      </c>
      <c r="G103" s="21"/>
      <c r="H103" s="21"/>
      <c r="I103" s="26"/>
      <c r="J103" s="45"/>
      <c r="K103" s="46"/>
    </row>
    <row r="104" customHeight="1" spans="1:11">
      <c r="A104" s="25"/>
      <c r="B104" s="25"/>
      <c r="C104" s="21" t="s">
        <v>853</v>
      </c>
      <c r="D104" s="22"/>
      <c r="E104" s="21" t="s">
        <v>532</v>
      </c>
      <c r="F104" s="24">
        <v>835</v>
      </c>
      <c r="G104" s="21"/>
      <c r="H104" s="21"/>
      <c r="I104" s="26"/>
      <c r="J104" s="45"/>
      <c r="K104" s="46"/>
    </row>
    <row r="105" customHeight="1" spans="1:11">
      <c r="A105" s="25"/>
      <c r="B105" s="25"/>
      <c r="C105" s="21" t="s">
        <v>854</v>
      </c>
      <c r="D105" s="22"/>
      <c r="E105" s="21" t="s">
        <v>532</v>
      </c>
      <c r="F105" s="24">
        <v>1685</v>
      </c>
      <c r="G105" s="21"/>
      <c r="H105" s="21"/>
      <c r="I105" s="26"/>
      <c r="J105" s="45"/>
      <c r="K105" s="46"/>
    </row>
    <row r="106" customHeight="1" spans="1:11">
      <c r="A106" s="25"/>
      <c r="B106" s="25"/>
      <c r="C106" s="21" t="s">
        <v>855</v>
      </c>
      <c r="D106" s="22"/>
      <c r="E106" s="21" t="s">
        <v>532</v>
      </c>
      <c r="F106" s="24">
        <v>7086</v>
      </c>
      <c r="G106" s="21"/>
      <c r="H106" s="21"/>
      <c r="I106" s="26"/>
      <c r="J106" s="45"/>
      <c r="K106" s="46"/>
    </row>
    <row r="107" customHeight="1" spans="1:11">
      <c r="A107" s="25"/>
      <c r="B107" s="25"/>
      <c r="C107" s="21" t="s">
        <v>856</v>
      </c>
      <c r="D107" s="22"/>
      <c r="E107" s="21" t="s">
        <v>532</v>
      </c>
      <c r="F107" s="24">
        <v>3080</v>
      </c>
      <c r="G107" s="21"/>
      <c r="H107" s="21"/>
      <c r="I107" s="26"/>
      <c r="J107" s="45"/>
      <c r="K107" s="46"/>
    </row>
    <row r="108" customHeight="1" spans="1:11">
      <c r="A108" s="25"/>
      <c r="B108" s="25"/>
      <c r="C108" s="21" t="s">
        <v>857</v>
      </c>
      <c r="D108" s="22"/>
      <c r="E108" s="21" t="s">
        <v>532</v>
      </c>
      <c r="F108" s="24">
        <v>2554.5</v>
      </c>
      <c r="G108" s="21"/>
      <c r="H108" s="21"/>
      <c r="I108" s="26"/>
      <c r="J108" s="45"/>
      <c r="K108" s="46"/>
    </row>
    <row r="109" customHeight="1" spans="1:11">
      <c r="A109" s="25"/>
      <c r="B109" s="25"/>
      <c r="C109" s="21" t="s">
        <v>858</v>
      </c>
      <c r="D109" s="22"/>
      <c r="E109" s="21" t="s">
        <v>532</v>
      </c>
      <c r="F109" s="24">
        <v>1321</v>
      </c>
      <c r="G109" s="21"/>
      <c r="H109" s="21"/>
      <c r="I109" s="26"/>
      <c r="J109" s="45"/>
      <c r="K109" s="46"/>
    </row>
    <row r="110" customHeight="1" spans="1:11">
      <c r="A110" s="25"/>
      <c r="B110" s="25"/>
      <c r="C110" s="21" t="s">
        <v>859</v>
      </c>
      <c r="D110" s="22"/>
      <c r="E110" s="21" t="s">
        <v>532</v>
      </c>
      <c r="F110" s="24">
        <v>1850</v>
      </c>
      <c r="G110" s="21"/>
      <c r="H110" s="21"/>
      <c r="I110" s="26"/>
      <c r="J110" s="45"/>
      <c r="K110" s="46"/>
    </row>
    <row r="111" customHeight="1" spans="1:11">
      <c r="A111" s="25"/>
      <c r="B111" s="25"/>
      <c r="C111" s="21" t="s">
        <v>860</v>
      </c>
      <c r="D111" s="22"/>
      <c r="E111" s="21" t="s">
        <v>532</v>
      </c>
      <c r="F111" s="24">
        <v>3958</v>
      </c>
      <c r="G111" s="21"/>
      <c r="H111" s="21"/>
      <c r="I111" s="26"/>
      <c r="J111" s="45"/>
      <c r="K111" s="46"/>
    </row>
    <row r="112" customHeight="1" spans="1:11">
      <c r="A112" s="25"/>
      <c r="B112" s="25"/>
      <c r="C112" s="21" t="s">
        <v>861</v>
      </c>
      <c r="D112" s="22"/>
      <c r="E112" s="21" t="s">
        <v>532</v>
      </c>
      <c r="F112" s="24">
        <v>295</v>
      </c>
      <c r="G112" s="21"/>
      <c r="H112" s="21"/>
      <c r="I112" s="26"/>
      <c r="J112" s="45"/>
      <c r="K112" s="46"/>
    </row>
    <row r="113" customHeight="1" spans="1:11">
      <c r="A113" s="25"/>
      <c r="B113" s="25"/>
      <c r="C113" s="21" t="s">
        <v>862</v>
      </c>
      <c r="D113" s="22"/>
      <c r="E113" s="21" t="s">
        <v>532</v>
      </c>
      <c r="F113" s="24">
        <v>40</v>
      </c>
      <c r="G113" s="21"/>
      <c r="H113" s="21"/>
      <c r="I113" s="26"/>
      <c r="J113" s="45"/>
      <c r="K113" s="46"/>
    </row>
    <row r="114" customHeight="1" spans="1:11">
      <c r="A114" s="25"/>
      <c r="B114" s="25"/>
      <c r="C114" s="21" t="s">
        <v>863</v>
      </c>
      <c r="D114" s="22"/>
      <c r="E114" s="21" t="s">
        <v>532</v>
      </c>
      <c r="F114" s="24">
        <v>1740</v>
      </c>
      <c r="G114" s="21"/>
      <c r="H114" s="21"/>
      <c r="I114" s="26"/>
      <c r="J114" s="45"/>
      <c r="K114" s="46"/>
    </row>
    <row r="115" customHeight="1" spans="1:11">
      <c r="A115" s="25"/>
      <c r="B115" s="25"/>
      <c r="C115" s="21" t="s">
        <v>864</v>
      </c>
      <c r="D115" s="22"/>
      <c r="E115" s="21" t="s">
        <v>532</v>
      </c>
      <c r="F115" s="24">
        <v>750</v>
      </c>
      <c r="G115" s="21"/>
      <c r="H115" s="21"/>
      <c r="I115" s="26"/>
      <c r="J115" s="45"/>
      <c r="K115" s="46"/>
    </row>
    <row r="116" customHeight="1" spans="1:11">
      <c r="A116" s="25"/>
      <c r="B116" s="25"/>
      <c r="C116" s="21" t="s">
        <v>865</v>
      </c>
      <c r="D116" s="22"/>
      <c r="E116" s="21" t="s">
        <v>524</v>
      </c>
      <c r="F116" s="24">
        <v>5</v>
      </c>
      <c r="G116" s="21"/>
      <c r="H116" s="21"/>
      <c r="I116" s="26"/>
      <c r="J116" s="45"/>
      <c r="K116" s="46"/>
    </row>
    <row r="117" customHeight="1" spans="1:11">
      <c r="A117" s="25"/>
      <c r="B117" s="25"/>
      <c r="C117" s="21" t="s">
        <v>866</v>
      </c>
      <c r="D117" s="22"/>
      <c r="E117" s="21" t="s">
        <v>524</v>
      </c>
      <c r="F117" s="24">
        <v>1</v>
      </c>
      <c r="G117" s="21"/>
      <c r="H117" s="21"/>
      <c r="I117" s="26"/>
      <c r="J117" s="45"/>
      <c r="K117" s="46"/>
    </row>
    <row r="118" customHeight="1" spans="1:11">
      <c r="A118" s="25"/>
      <c r="B118" s="25"/>
      <c r="C118" s="21" t="s">
        <v>867</v>
      </c>
      <c r="D118" s="22"/>
      <c r="E118" s="21" t="s">
        <v>524</v>
      </c>
      <c r="F118" s="24">
        <v>12</v>
      </c>
      <c r="G118" s="21"/>
      <c r="H118" s="21"/>
      <c r="I118" s="26"/>
      <c r="J118" s="45"/>
      <c r="K118" s="46"/>
    </row>
    <row r="119" customHeight="1" spans="1:11">
      <c r="A119" s="25"/>
      <c r="B119" s="25"/>
      <c r="C119" s="21" t="s">
        <v>868</v>
      </c>
      <c r="D119" s="22"/>
      <c r="E119" s="21" t="s">
        <v>524</v>
      </c>
      <c r="F119" s="24">
        <v>100</v>
      </c>
      <c r="G119" s="21"/>
      <c r="H119" s="21"/>
      <c r="I119" s="26"/>
      <c r="J119" s="45"/>
      <c r="K119" s="46"/>
    </row>
    <row r="120" customHeight="1" spans="1:11">
      <c r="A120" s="25"/>
      <c r="B120" s="25"/>
      <c r="C120" s="21" t="s">
        <v>869</v>
      </c>
      <c r="D120" s="22"/>
      <c r="E120" s="21" t="s">
        <v>524</v>
      </c>
      <c r="F120" s="24">
        <v>1219</v>
      </c>
      <c r="G120" s="21"/>
      <c r="H120" s="21"/>
      <c r="I120" s="26"/>
      <c r="J120" s="45"/>
      <c r="K120" s="46"/>
    </row>
    <row r="121" customHeight="1" spans="1:11">
      <c r="A121" s="25"/>
      <c r="B121" s="25"/>
      <c r="C121" s="21" t="s">
        <v>870</v>
      </c>
      <c r="D121" s="22"/>
      <c r="E121" s="21" t="s">
        <v>532</v>
      </c>
      <c r="F121" s="24">
        <v>21670</v>
      </c>
      <c r="G121" s="21"/>
      <c r="H121" s="21"/>
      <c r="I121" s="26"/>
      <c r="J121" s="45"/>
      <c r="K121" s="46"/>
    </row>
    <row r="122" customHeight="1" spans="1:11">
      <c r="A122" s="25"/>
      <c r="B122" s="25"/>
      <c r="C122" s="21" t="s">
        <v>871</v>
      </c>
      <c r="D122" s="22"/>
      <c r="E122" s="21" t="s">
        <v>532</v>
      </c>
      <c r="F122" s="24">
        <v>1651</v>
      </c>
      <c r="G122" s="21"/>
      <c r="H122" s="21"/>
      <c r="I122" s="26"/>
      <c r="J122" s="45"/>
      <c r="K122" s="46"/>
    </row>
    <row r="123" customHeight="1" spans="1:11">
      <c r="A123" s="25"/>
      <c r="B123" s="25"/>
      <c r="C123" s="21" t="s">
        <v>872</v>
      </c>
      <c r="D123" s="22"/>
      <c r="E123" s="21" t="s">
        <v>532</v>
      </c>
      <c r="F123" s="24">
        <v>0</v>
      </c>
      <c r="G123" s="21"/>
      <c r="H123" s="21"/>
      <c r="I123" s="26"/>
      <c r="J123" s="45"/>
      <c r="K123" s="46"/>
    </row>
    <row r="124" customHeight="1" spans="1:11">
      <c r="A124" s="25"/>
      <c r="B124" s="25"/>
      <c r="C124" s="21" t="s">
        <v>873</v>
      </c>
      <c r="D124" s="22"/>
      <c r="E124" s="21" t="s">
        <v>532</v>
      </c>
      <c r="F124" s="24">
        <v>1000</v>
      </c>
      <c r="G124" s="21"/>
      <c r="H124" s="21"/>
      <c r="I124" s="26"/>
      <c r="J124" s="45"/>
      <c r="K124" s="46"/>
    </row>
    <row r="125" customHeight="1" spans="1:11">
      <c r="A125" s="25"/>
      <c r="B125" s="25"/>
      <c r="C125" s="21" t="s">
        <v>874</v>
      </c>
      <c r="D125" s="22"/>
      <c r="E125" s="21" t="s">
        <v>532</v>
      </c>
      <c r="F125" s="24">
        <v>14598</v>
      </c>
      <c r="G125" s="21"/>
      <c r="H125" s="21"/>
      <c r="I125" s="26"/>
      <c r="J125" s="45"/>
      <c r="K125" s="46"/>
    </row>
    <row r="126" customHeight="1" spans="1:11">
      <c r="A126" s="25"/>
      <c r="B126" s="25"/>
      <c r="C126" s="21" t="s">
        <v>875</v>
      </c>
      <c r="D126" s="22"/>
      <c r="E126" s="21" t="s">
        <v>532</v>
      </c>
      <c r="F126" s="24">
        <v>4437</v>
      </c>
      <c r="G126" s="21"/>
      <c r="H126" s="21"/>
      <c r="I126" s="26"/>
      <c r="J126" s="45"/>
      <c r="K126" s="46"/>
    </row>
    <row r="127" customHeight="1" spans="1:11">
      <c r="A127" s="25"/>
      <c r="B127" s="25"/>
      <c r="C127" s="21" t="s">
        <v>876</v>
      </c>
      <c r="D127" s="22"/>
      <c r="E127" s="21" t="s">
        <v>532</v>
      </c>
      <c r="F127" s="24">
        <v>1996</v>
      </c>
      <c r="G127" s="21"/>
      <c r="H127" s="21"/>
      <c r="I127" s="26"/>
      <c r="J127" s="45"/>
      <c r="K127" s="46"/>
    </row>
    <row r="128" customHeight="1" spans="1:11">
      <c r="A128" s="25"/>
      <c r="B128" s="25"/>
      <c r="C128" s="21" t="s">
        <v>877</v>
      </c>
      <c r="D128" s="22"/>
      <c r="E128" s="21" t="s">
        <v>532</v>
      </c>
      <c r="F128" s="24">
        <v>2030</v>
      </c>
      <c r="G128" s="21"/>
      <c r="H128" s="21"/>
      <c r="I128" s="26"/>
      <c r="J128" s="45"/>
      <c r="K128" s="46"/>
    </row>
    <row r="129" customHeight="1" spans="1:11">
      <c r="A129" s="25"/>
      <c r="B129" s="25"/>
      <c r="C129" s="21" t="s">
        <v>878</v>
      </c>
      <c r="D129" s="22"/>
      <c r="E129" s="21" t="s">
        <v>532</v>
      </c>
      <c r="F129" s="24">
        <v>1494</v>
      </c>
      <c r="G129" s="21"/>
      <c r="H129" s="21"/>
      <c r="I129" s="26"/>
      <c r="J129" s="45"/>
      <c r="K129" s="46"/>
    </row>
    <row r="130" customHeight="1" spans="1:11">
      <c r="A130" s="25"/>
      <c r="B130" s="25"/>
      <c r="C130" s="21" t="s">
        <v>879</v>
      </c>
      <c r="D130" s="22"/>
      <c r="E130" s="21" t="s">
        <v>532</v>
      </c>
      <c r="F130" s="24">
        <v>246</v>
      </c>
      <c r="G130" s="21"/>
      <c r="H130" s="21"/>
      <c r="I130" s="26"/>
      <c r="J130" s="45"/>
      <c r="K130" s="46"/>
    </row>
    <row r="131" customHeight="1" spans="1:11">
      <c r="A131" s="25"/>
      <c r="B131" s="25"/>
      <c r="C131" s="21" t="s">
        <v>880</v>
      </c>
      <c r="D131" s="22"/>
      <c r="E131" s="21" t="s">
        <v>532</v>
      </c>
      <c r="F131" s="24">
        <v>289</v>
      </c>
      <c r="G131" s="21"/>
      <c r="H131" s="21"/>
      <c r="I131" s="26"/>
      <c r="J131" s="45"/>
      <c r="K131" s="46"/>
    </row>
    <row r="132" customHeight="1" spans="1:11">
      <c r="A132" s="25"/>
      <c r="B132" s="25"/>
      <c r="C132" s="21" t="s">
        <v>881</v>
      </c>
      <c r="D132" s="22"/>
      <c r="E132" s="21" t="s">
        <v>532</v>
      </c>
      <c r="F132" s="24">
        <v>92</v>
      </c>
      <c r="G132" s="21"/>
      <c r="H132" s="21"/>
      <c r="I132" s="26"/>
      <c r="J132" s="45"/>
      <c r="K132" s="46"/>
    </row>
    <row r="133" customHeight="1" spans="1:11">
      <c r="A133" s="25"/>
      <c r="B133" s="25"/>
      <c r="C133" s="21" t="s">
        <v>882</v>
      </c>
      <c r="D133" s="22"/>
      <c r="E133" s="21" t="s">
        <v>532</v>
      </c>
      <c r="F133" s="24">
        <v>1542</v>
      </c>
      <c r="G133" s="21"/>
      <c r="H133" s="21"/>
      <c r="I133" s="26"/>
      <c r="J133" s="45"/>
      <c r="K133" s="46"/>
    </row>
    <row r="134" customHeight="1" spans="1:11">
      <c r="A134" s="25"/>
      <c r="B134" s="25"/>
      <c r="C134" s="21" t="s">
        <v>883</v>
      </c>
      <c r="D134" s="22"/>
      <c r="E134" s="21" t="s">
        <v>532</v>
      </c>
      <c r="F134" s="24">
        <v>2961</v>
      </c>
      <c r="G134" s="21"/>
      <c r="H134" s="21"/>
      <c r="I134" s="26"/>
      <c r="J134" s="45"/>
      <c r="K134" s="46"/>
    </row>
    <row r="135" customHeight="1" spans="1:11">
      <c r="A135" s="25"/>
      <c r="B135" s="25"/>
      <c r="C135" s="21" t="s">
        <v>884</v>
      </c>
      <c r="D135" s="22"/>
      <c r="E135" s="21" t="s">
        <v>532</v>
      </c>
      <c r="F135" s="24">
        <v>28</v>
      </c>
      <c r="G135" s="21"/>
      <c r="H135" s="21"/>
      <c r="I135" s="26"/>
      <c r="J135" s="45"/>
      <c r="K135" s="46"/>
    </row>
    <row r="136" customHeight="1" spans="1:11">
      <c r="A136" s="25"/>
      <c r="B136" s="25"/>
      <c r="C136" s="21" t="s">
        <v>885</v>
      </c>
      <c r="D136" s="22"/>
      <c r="E136" s="21" t="s">
        <v>532</v>
      </c>
      <c r="F136" s="24">
        <v>3529</v>
      </c>
      <c r="G136" s="21"/>
      <c r="H136" s="21"/>
      <c r="I136" s="26"/>
      <c r="J136" s="45"/>
      <c r="K136" s="46"/>
    </row>
    <row r="137" customHeight="1" spans="1:11">
      <c r="A137" s="25"/>
      <c r="B137" s="25"/>
      <c r="C137" s="21" t="s">
        <v>886</v>
      </c>
      <c r="D137" s="22"/>
      <c r="E137" s="21" t="s">
        <v>532</v>
      </c>
      <c r="F137" s="24">
        <v>5487</v>
      </c>
      <c r="G137" s="21"/>
      <c r="H137" s="21"/>
      <c r="I137" s="26"/>
      <c r="J137" s="45"/>
      <c r="K137" s="46"/>
    </row>
    <row r="138" customHeight="1" spans="1:11">
      <c r="A138" s="25"/>
      <c r="B138" s="25"/>
      <c r="C138" s="21" t="s">
        <v>887</v>
      </c>
      <c r="D138" s="22"/>
      <c r="E138" s="21" t="s">
        <v>532</v>
      </c>
      <c r="F138" s="24">
        <v>1004</v>
      </c>
      <c r="G138" s="21"/>
      <c r="H138" s="21"/>
      <c r="I138" s="26"/>
      <c r="J138" s="45"/>
      <c r="K138" s="46"/>
    </row>
    <row r="139" customHeight="1" spans="1:11">
      <c r="A139" s="25"/>
      <c r="B139" s="25"/>
      <c r="C139" s="21" t="s">
        <v>888</v>
      </c>
      <c r="D139" s="22"/>
      <c r="E139" s="21" t="s">
        <v>532</v>
      </c>
      <c r="F139" s="24">
        <v>533</v>
      </c>
      <c r="G139" s="21"/>
      <c r="H139" s="21"/>
      <c r="I139" s="26"/>
      <c r="J139" s="45"/>
      <c r="K139" s="46"/>
    </row>
    <row r="140" s="2" customFormat="1" customHeight="1" spans="1:11">
      <c r="A140" s="25"/>
      <c r="B140" s="25"/>
      <c r="C140" s="21" t="s">
        <v>889</v>
      </c>
      <c r="D140" s="22"/>
      <c r="E140" s="21" t="s">
        <v>532</v>
      </c>
      <c r="F140" s="53">
        <v>277</v>
      </c>
      <c r="G140" s="21"/>
      <c r="H140" s="21"/>
      <c r="I140" s="26"/>
      <c r="J140" s="45"/>
      <c r="K140" s="46"/>
    </row>
    <row r="141" customHeight="1" spans="1:11">
      <c r="A141" s="54"/>
      <c r="B141" s="54"/>
      <c r="C141" s="21" t="s">
        <v>890</v>
      </c>
      <c r="D141" s="22"/>
      <c r="E141" s="21" t="s">
        <v>532</v>
      </c>
      <c r="F141" s="24">
        <v>1460</v>
      </c>
      <c r="G141" s="21"/>
      <c r="H141" s="21"/>
      <c r="I141" s="26"/>
      <c r="J141" s="45"/>
      <c r="K141" s="46"/>
    </row>
    <row r="142" customHeight="1" spans="1:11">
      <c r="A142" s="55"/>
      <c r="B142" s="17" t="s">
        <v>891</v>
      </c>
      <c r="C142" s="17"/>
      <c r="D142" s="17"/>
      <c r="E142" s="21"/>
      <c r="F142" s="24"/>
      <c r="G142" s="21"/>
      <c r="H142" s="21"/>
      <c r="I142" s="26"/>
      <c r="J142" s="45"/>
      <c r="K142" s="46"/>
    </row>
    <row r="143" customHeight="1" spans="1:11">
      <c r="A143" s="56" t="s">
        <v>514</v>
      </c>
      <c r="B143" s="57" t="s">
        <v>892</v>
      </c>
      <c r="C143" s="57"/>
      <c r="D143" s="57"/>
      <c r="E143" s="56"/>
      <c r="F143" s="56"/>
      <c r="G143" s="58"/>
      <c r="H143" s="58"/>
      <c r="I143" s="61"/>
      <c r="J143" s="61"/>
      <c r="K143" s="61"/>
    </row>
    <row r="144" customHeight="1" spans="1:11">
      <c r="A144" s="56"/>
      <c r="B144" s="56" t="s">
        <v>892</v>
      </c>
      <c r="C144" s="59" t="s">
        <v>893</v>
      </c>
      <c r="D144" s="60"/>
      <c r="E144" s="56" t="s">
        <v>524</v>
      </c>
      <c r="F144" s="56">
        <v>2</v>
      </c>
      <c r="G144" s="58"/>
      <c r="H144" s="58"/>
      <c r="I144" s="63" t="s">
        <v>894</v>
      </c>
      <c r="J144" s="63"/>
      <c r="K144" s="63"/>
    </row>
    <row r="145" customHeight="1" spans="1:11">
      <c r="A145" s="56"/>
      <c r="B145" s="56"/>
      <c r="C145" s="61" t="s">
        <v>895</v>
      </c>
      <c r="D145" s="62"/>
      <c r="E145" s="56" t="s">
        <v>524</v>
      </c>
      <c r="F145" s="56">
        <v>1</v>
      </c>
      <c r="G145" s="58"/>
      <c r="H145" s="58"/>
      <c r="I145" s="63" t="s">
        <v>896</v>
      </c>
      <c r="J145" s="63"/>
      <c r="K145" s="63"/>
    </row>
    <row r="146" customHeight="1" spans="1:11">
      <c r="A146" s="56"/>
      <c r="B146" s="56"/>
      <c r="C146" s="61" t="s">
        <v>897</v>
      </c>
      <c r="D146" s="62"/>
      <c r="E146" s="56" t="s">
        <v>524</v>
      </c>
      <c r="F146" s="56">
        <v>1</v>
      </c>
      <c r="G146" s="58"/>
      <c r="H146" s="58"/>
      <c r="I146" s="63" t="s">
        <v>898</v>
      </c>
      <c r="J146" s="63"/>
      <c r="K146" s="63"/>
    </row>
    <row r="147" customHeight="1" spans="1:11">
      <c r="A147" s="56"/>
      <c r="B147" s="56"/>
      <c r="C147" s="61" t="s">
        <v>899</v>
      </c>
      <c r="D147" s="62"/>
      <c r="E147" s="56" t="s">
        <v>524</v>
      </c>
      <c r="F147" s="56">
        <v>1</v>
      </c>
      <c r="G147" s="58"/>
      <c r="H147" s="58"/>
      <c r="I147" s="63" t="s">
        <v>900</v>
      </c>
      <c r="J147" s="63"/>
      <c r="K147" s="63"/>
    </row>
    <row r="148" customHeight="1" spans="1:11">
      <c r="A148" s="56"/>
      <c r="B148" s="56"/>
      <c r="C148" s="61" t="s">
        <v>901</v>
      </c>
      <c r="D148" s="62"/>
      <c r="E148" s="56" t="s">
        <v>524</v>
      </c>
      <c r="F148" s="56">
        <v>1</v>
      </c>
      <c r="G148" s="58"/>
      <c r="H148" s="58"/>
      <c r="I148" s="63" t="s">
        <v>902</v>
      </c>
      <c r="J148" s="63"/>
      <c r="K148" s="63"/>
    </row>
    <row r="149" customHeight="1" spans="1:11">
      <c r="A149" s="56"/>
      <c r="B149" s="56"/>
      <c r="C149" s="61" t="s">
        <v>903</v>
      </c>
      <c r="D149" s="62"/>
      <c r="E149" s="56" t="s">
        <v>524</v>
      </c>
      <c r="F149" s="56">
        <v>1</v>
      </c>
      <c r="G149" s="58"/>
      <c r="H149" s="58"/>
      <c r="I149" s="63" t="s">
        <v>902</v>
      </c>
      <c r="J149" s="63"/>
      <c r="K149" s="63"/>
    </row>
    <row r="150" customHeight="1" spans="1:11">
      <c r="A150" s="56"/>
      <c r="B150" s="56"/>
      <c r="C150" s="61" t="s">
        <v>904</v>
      </c>
      <c r="D150" s="62"/>
      <c r="E150" s="56" t="s">
        <v>524</v>
      </c>
      <c r="F150" s="56">
        <v>2</v>
      </c>
      <c r="G150" s="58"/>
      <c r="H150" s="58"/>
      <c r="I150" s="63" t="s">
        <v>905</v>
      </c>
      <c r="J150" s="63"/>
      <c r="K150" s="63"/>
    </row>
    <row r="151" customHeight="1" spans="1:11">
      <c r="A151" s="56"/>
      <c r="B151" s="56"/>
      <c r="C151" s="61" t="s">
        <v>906</v>
      </c>
      <c r="D151" s="62"/>
      <c r="E151" s="56" t="s">
        <v>524</v>
      </c>
      <c r="F151" s="56">
        <v>1</v>
      </c>
      <c r="G151" s="58"/>
      <c r="H151" s="58"/>
      <c r="I151" s="63" t="s">
        <v>907</v>
      </c>
      <c r="J151" s="63"/>
      <c r="K151" s="63"/>
    </row>
    <row r="152" customHeight="1" spans="1:11">
      <c r="A152" s="56"/>
      <c r="B152" s="56"/>
      <c r="C152" s="61" t="s">
        <v>908</v>
      </c>
      <c r="D152" s="62"/>
      <c r="E152" s="56" t="s">
        <v>524</v>
      </c>
      <c r="F152" s="56">
        <v>1</v>
      </c>
      <c r="G152" s="58"/>
      <c r="H152" s="58"/>
      <c r="I152" s="63" t="s">
        <v>907</v>
      </c>
      <c r="J152" s="63"/>
      <c r="K152" s="63"/>
    </row>
    <row r="153" customHeight="1" spans="1:11">
      <c r="A153" s="56"/>
      <c r="B153" s="56"/>
      <c r="C153" s="61" t="s">
        <v>909</v>
      </c>
      <c r="D153" s="62"/>
      <c r="E153" s="56" t="s">
        <v>524</v>
      </c>
      <c r="F153" s="56">
        <v>1</v>
      </c>
      <c r="G153" s="58"/>
      <c r="H153" s="58"/>
      <c r="I153" s="63" t="s">
        <v>907</v>
      </c>
      <c r="J153" s="63"/>
      <c r="K153" s="63"/>
    </row>
    <row r="154" customHeight="1" spans="1:11">
      <c r="A154" s="56"/>
      <c r="B154" s="56"/>
      <c r="C154" s="61" t="s">
        <v>910</v>
      </c>
      <c r="D154" s="62"/>
      <c r="E154" s="56" t="s">
        <v>524</v>
      </c>
      <c r="F154" s="56">
        <v>1</v>
      </c>
      <c r="G154" s="58"/>
      <c r="H154" s="58"/>
      <c r="I154" s="63" t="s">
        <v>902</v>
      </c>
      <c r="J154" s="63"/>
      <c r="K154" s="63"/>
    </row>
    <row r="155" customHeight="1" spans="1:11">
      <c r="A155" s="56"/>
      <c r="B155" s="56"/>
      <c r="C155" s="61" t="s">
        <v>911</v>
      </c>
      <c r="D155" s="62"/>
      <c r="E155" s="56" t="s">
        <v>524</v>
      </c>
      <c r="F155" s="56">
        <v>1</v>
      </c>
      <c r="G155" s="58"/>
      <c r="H155" s="58"/>
      <c r="I155" s="63" t="s">
        <v>907</v>
      </c>
      <c r="J155" s="63"/>
      <c r="K155" s="63"/>
    </row>
    <row r="156" customHeight="1" spans="1:11">
      <c r="A156" s="56"/>
      <c r="B156" s="56"/>
      <c r="C156" s="61" t="s">
        <v>912</v>
      </c>
      <c r="D156" s="62"/>
      <c r="E156" s="56" t="s">
        <v>524</v>
      </c>
      <c r="F156" s="56">
        <v>1</v>
      </c>
      <c r="G156" s="58"/>
      <c r="H156" s="58"/>
      <c r="I156" s="63" t="s">
        <v>913</v>
      </c>
      <c r="J156" s="63"/>
      <c r="K156" s="63"/>
    </row>
    <row r="157" customHeight="1" spans="1:11">
      <c r="A157" s="56"/>
      <c r="B157" s="56"/>
      <c r="C157" s="61" t="s">
        <v>914</v>
      </c>
      <c r="D157" s="62"/>
      <c r="E157" s="56" t="s">
        <v>524</v>
      </c>
      <c r="F157" s="56">
        <v>1</v>
      </c>
      <c r="G157" s="58"/>
      <c r="H157" s="58"/>
      <c r="I157" s="63" t="s">
        <v>915</v>
      </c>
      <c r="J157" s="63"/>
      <c r="K157" s="63"/>
    </row>
    <row r="158" customHeight="1" spans="1:11">
      <c r="A158" s="56"/>
      <c r="B158" s="56"/>
      <c r="C158" s="61" t="s">
        <v>916</v>
      </c>
      <c r="D158" s="62"/>
      <c r="E158" s="56" t="s">
        <v>524</v>
      </c>
      <c r="F158" s="56">
        <v>1</v>
      </c>
      <c r="G158" s="58"/>
      <c r="H158" s="58"/>
      <c r="I158" s="63" t="s">
        <v>907</v>
      </c>
      <c r="J158" s="63"/>
      <c r="K158" s="63"/>
    </row>
    <row r="159" customHeight="1" spans="1:11">
      <c r="A159" s="56"/>
      <c r="B159" s="56"/>
      <c r="C159" s="61" t="s">
        <v>917</v>
      </c>
      <c r="D159" s="62"/>
      <c r="E159" s="56" t="s">
        <v>524</v>
      </c>
      <c r="F159" s="56">
        <v>2</v>
      </c>
      <c r="G159" s="58"/>
      <c r="H159" s="58"/>
      <c r="I159" s="63" t="s">
        <v>918</v>
      </c>
      <c r="J159" s="63"/>
      <c r="K159" s="63"/>
    </row>
    <row r="160" customHeight="1" spans="1:11">
      <c r="A160" s="56"/>
      <c r="B160" s="56"/>
      <c r="C160" s="61" t="s">
        <v>919</v>
      </c>
      <c r="D160" s="62"/>
      <c r="E160" s="56" t="s">
        <v>524</v>
      </c>
      <c r="F160" s="56">
        <v>2</v>
      </c>
      <c r="G160" s="58"/>
      <c r="H160" s="58"/>
      <c r="I160" s="63" t="s">
        <v>920</v>
      </c>
      <c r="J160" s="63"/>
      <c r="K160" s="63"/>
    </row>
    <row r="161" customHeight="1" spans="1:11">
      <c r="A161" s="56"/>
      <c r="B161" s="56"/>
      <c r="C161" s="61" t="s">
        <v>921</v>
      </c>
      <c r="D161" s="62"/>
      <c r="E161" s="56" t="s">
        <v>524</v>
      </c>
      <c r="F161" s="56">
        <v>1</v>
      </c>
      <c r="G161" s="58"/>
      <c r="H161" s="58"/>
      <c r="I161" s="63" t="s">
        <v>922</v>
      </c>
      <c r="J161" s="63"/>
      <c r="K161" s="63"/>
    </row>
    <row r="162" customHeight="1" spans="1:11">
      <c r="A162" s="56"/>
      <c r="B162" s="56"/>
      <c r="C162" s="61" t="s">
        <v>923</v>
      </c>
      <c r="D162" s="62"/>
      <c r="E162" s="56" t="s">
        <v>524</v>
      </c>
      <c r="F162" s="56">
        <v>3</v>
      </c>
      <c r="G162" s="58"/>
      <c r="H162" s="58"/>
      <c r="I162" s="63" t="s">
        <v>924</v>
      </c>
      <c r="J162" s="63"/>
      <c r="K162" s="63"/>
    </row>
    <row r="163" customHeight="1" spans="1:11">
      <c r="A163" s="56"/>
      <c r="B163" s="56"/>
      <c r="C163" s="61" t="s">
        <v>925</v>
      </c>
      <c r="D163" s="62"/>
      <c r="E163" s="56" t="s">
        <v>524</v>
      </c>
      <c r="F163" s="56">
        <v>1</v>
      </c>
      <c r="G163" s="58"/>
      <c r="H163" s="58"/>
      <c r="I163" s="63" t="s">
        <v>926</v>
      </c>
      <c r="J163" s="63"/>
      <c r="K163" s="63"/>
    </row>
    <row r="164" customHeight="1" spans="1:11">
      <c r="A164" s="56"/>
      <c r="B164" s="56"/>
      <c r="C164" s="61" t="s">
        <v>927</v>
      </c>
      <c r="D164" s="62"/>
      <c r="E164" s="56" t="s">
        <v>524</v>
      </c>
      <c r="F164" s="56">
        <v>1</v>
      </c>
      <c r="G164" s="58"/>
      <c r="H164" s="58"/>
      <c r="I164" s="63" t="s">
        <v>928</v>
      </c>
      <c r="J164" s="63"/>
      <c r="K164" s="63"/>
    </row>
    <row r="165" customHeight="1" spans="1:11">
      <c r="A165" s="56"/>
      <c r="B165" s="56"/>
      <c r="C165" s="61" t="s">
        <v>929</v>
      </c>
      <c r="D165" s="62"/>
      <c r="E165" s="56" t="s">
        <v>524</v>
      </c>
      <c r="F165" s="56">
        <v>2</v>
      </c>
      <c r="G165" s="58"/>
      <c r="H165" s="58"/>
      <c r="I165" s="63" t="s">
        <v>930</v>
      </c>
      <c r="J165" s="63"/>
      <c r="K165" s="63"/>
    </row>
    <row r="166" customHeight="1" spans="1:11">
      <c r="A166" s="56"/>
      <c r="B166" s="56"/>
      <c r="C166" s="61" t="s">
        <v>931</v>
      </c>
      <c r="D166" s="62"/>
      <c r="E166" s="56" t="s">
        <v>524</v>
      </c>
      <c r="F166" s="56">
        <v>1</v>
      </c>
      <c r="G166" s="58"/>
      <c r="H166" s="58"/>
      <c r="I166" s="63" t="s">
        <v>932</v>
      </c>
      <c r="J166" s="63"/>
      <c r="K166" s="63"/>
    </row>
    <row r="167" customHeight="1" spans="1:11">
      <c r="A167" s="56"/>
      <c r="B167" s="56"/>
      <c r="C167" s="61" t="s">
        <v>933</v>
      </c>
      <c r="D167" s="62"/>
      <c r="E167" s="56" t="s">
        <v>524</v>
      </c>
      <c r="F167" s="56">
        <v>1</v>
      </c>
      <c r="G167" s="58"/>
      <c r="H167" s="58"/>
      <c r="I167" s="63" t="s">
        <v>934</v>
      </c>
      <c r="J167" s="63"/>
      <c r="K167" s="63"/>
    </row>
    <row r="168" customHeight="1" spans="1:11">
      <c r="A168" s="56"/>
      <c r="B168" s="56"/>
      <c r="C168" s="61" t="s">
        <v>935</v>
      </c>
      <c r="D168" s="62"/>
      <c r="E168" s="56" t="s">
        <v>524</v>
      </c>
      <c r="F168" s="56">
        <v>1</v>
      </c>
      <c r="G168" s="58"/>
      <c r="H168" s="58"/>
      <c r="I168" s="63" t="s">
        <v>905</v>
      </c>
      <c r="J168" s="63"/>
      <c r="K168" s="63"/>
    </row>
    <row r="169" customHeight="1" spans="1:11">
      <c r="A169" s="56"/>
      <c r="B169" s="56"/>
      <c r="C169" s="61" t="s">
        <v>936</v>
      </c>
      <c r="D169" s="62"/>
      <c r="E169" s="56" t="s">
        <v>524</v>
      </c>
      <c r="F169" s="56">
        <v>1</v>
      </c>
      <c r="G169" s="58"/>
      <c r="H169" s="58"/>
      <c r="I169" s="63" t="s">
        <v>937</v>
      </c>
      <c r="J169" s="63"/>
      <c r="K169" s="63"/>
    </row>
    <row r="170" customHeight="1" spans="1:11">
      <c r="A170" s="56"/>
      <c r="B170" s="56"/>
      <c r="C170" s="61" t="s">
        <v>938</v>
      </c>
      <c r="D170" s="62"/>
      <c r="E170" s="56" t="s">
        <v>524</v>
      </c>
      <c r="F170" s="56">
        <v>1</v>
      </c>
      <c r="G170" s="58"/>
      <c r="H170" s="58"/>
      <c r="I170" s="63" t="s">
        <v>939</v>
      </c>
      <c r="J170" s="63"/>
      <c r="K170" s="63"/>
    </row>
    <row r="171" customHeight="1" spans="1:11">
      <c r="A171" s="56"/>
      <c r="B171" s="56"/>
      <c r="C171" s="61" t="s">
        <v>940</v>
      </c>
      <c r="D171" s="62"/>
      <c r="E171" s="56" t="s">
        <v>524</v>
      </c>
      <c r="F171" s="56">
        <v>1</v>
      </c>
      <c r="G171" s="58"/>
      <c r="H171" s="58"/>
      <c r="I171" s="63" t="s">
        <v>941</v>
      </c>
      <c r="J171" s="63"/>
      <c r="K171" s="63"/>
    </row>
    <row r="172" customHeight="1" spans="1:11">
      <c r="A172" s="56"/>
      <c r="B172" s="56"/>
      <c r="C172" s="61" t="s">
        <v>942</v>
      </c>
      <c r="D172" s="62"/>
      <c r="E172" s="56" t="s">
        <v>524</v>
      </c>
      <c r="F172" s="56">
        <v>1</v>
      </c>
      <c r="G172" s="58"/>
      <c r="H172" s="58"/>
      <c r="I172" s="63" t="s">
        <v>943</v>
      </c>
      <c r="J172" s="63"/>
      <c r="K172" s="63"/>
    </row>
    <row r="173" customHeight="1" spans="1:11">
      <c r="A173" s="56"/>
      <c r="B173" s="56"/>
      <c r="C173" s="61" t="s">
        <v>944</v>
      </c>
      <c r="D173" s="62"/>
      <c r="E173" s="56" t="s">
        <v>524</v>
      </c>
      <c r="F173" s="56">
        <v>1</v>
      </c>
      <c r="G173" s="58"/>
      <c r="H173" s="58"/>
      <c r="I173" s="63" t="s">
        <v>945</v>
      </c>
      <c r="J173" s="63"/>
      <c r="K173" s="63"/>
    </row>
    <row r="174" customHeight="1" spans="1:11">
      <c r="A174" s="56"/>
      <c r="B174" s="56"/>
      <c r="C174" s="61" t="s">
        <v>946</v>
      </c>
      <c r="D174" s="62"/>
      <c r="E174" s="56" t="s">
        <v>524</v>
      </c>
      <c r="F174" s="56">
        <v>1</v>
      </c>
      <c r="G174" s="58"/>
      <c r="H174" s="58"/>
      <c r="I174" s="63" t="s">
        <v>945</v>
      </c>
      <c r="J174" s="63"/>
      <c r="K174" s="63"/>
    </row>
    <row r="175" customHeight="1" spans="1:11">
      <c r="A175" s="56"/>
      <c r="B175" s="56"/>
      <c r="C175" s="61" t="s">
        <v>947</v>
      </c>
      <c r="D175" s="62"/>
      <c r="E175" s="56" t="s">
        <v>524</v>
      </c>
      <c r="F175" s="56">
        <v>1</v>
      </c>
      <c r="G175" s="58"/>
      <c r="H175" s="58"/>
      <c r="I175" s="63" t="s">
        <v>948</v>
      </c>
      <c r="J175" s="63"/>
      <c r="K175" s="63"/>
    </row>
    <row r="176" customHeight="1" spans="1:11">
      <c r="A176" s="56"/>
      <c r="B176" s="56"/>
      <c r="C176" s="61" t="s">
        <v>949</v>
      </c>
      <c r="D176" s="62"/>
      <c r="E176" s="56" t="s">
        <v>524</v>
      </c>
      <c r="F176" s="56">
        <v>1</v>
      </c>
      <c r="G176" s="58"/>
      <c r="H176" s="58"/>
      <c r="I176" s="63" t="s">
        <v>943</v>
      </c>
      <c r="J176" s="63"/>
      <c r="K176" s="63"/>
    </row>
    <row r="177" customHeight="1" spans="1:11">
      <c r="A177" s="56"/>
      <c r="B177" s="56"/>
      <c r="C177" s="61" t="s">
        <v>950</v>
      </c>
      <c r="D177" s="62"/>
      <c r="E177" s="56" t="s">
        <v>524</v>
      </c>
      <c r="F177" s="56">
        <v>1</v>
      </c>
      <c r="G177" s="58"/>
      <c r="H177" s="58"/>
      <c r="I177" s="63" t="s">
        <v>905</v>
      </c>
      <c r="J177" s="63"/>
      <c r="K177" s="63"/>
    </row>
    <row r="178" customHeight="1" spans="1:11">
      <c r="A178" s="56"/>
      <c r="B178" s="56"/>
      <c r="C178" s="61" t="s">
        <v>951</v>
      </c>
      <c r="D178" s="62"/>
      <c r="E178" s="56" t="s">
        <v>524</v>
      </c>
      <c r="F178" s="56">
        <v>1</v>
      </c>
      <c r="G178" s="58"/>
      <c r="H178" s="58"/>
      <c r="I178" s="63" t="s">
        <v>952</v>
      </c>
      <c r="J178" s="63"/>
      <c r="K178" s="63"/>
    </row>
    <row r="179" customHeight="1" spans="1:11">
      <c r="A179" s="56"/>
      <c r="B179" s="56"/>
      <c r="C179" s="61" t="s">
        <v>953</v>
      </c>
      <c r="D179" s="62"/>
      <c r="E179" s="56" t="s">
        <v>524</v>
      </c>
      <c r="F179" s="56">
        <v>1</v>
      </c>
      <c r="G179" s="58"/>
      <c r="H179" s="58"/>
      <c r="I179" s="63" t="s">
        <v>954</v>
      </c>
      <c r="J179" s="63"/>
      <c r="K179" s="63"/>
    </row>
    <row r="180" customHeight="1" spans="1:11">
      <c r="A180" s="56"/>
      <c r="B180" s="56"/>
      <c r="C180" s="61" t="s">
        <v>955</v>
      </c>
      <c r="D180" s="62"/>
      <c r="E180" s="56" t="s">
        <v>524</v>
      </c>
      <c r="F180" s="56">
        <v>1</v>
      </c>
      <c r="G180" s="58"/>
      <c r="H180" s="58"/>
      <c r="I180" s="63" t="s">
        <v>930</v>
      </c>
      <c r="J180" s="63"/>
      <c r="K180" s="63"/>
    </row>
    <row r="181" customHeight="1" spans="1:11">
      <c r="A181" s="56"/>
      <c r="B181" s="56"/>
      <c r="C181" s="61" t="s">
        <v>956</v>
      </c>
      <c r="D181" s="62"/>
      <c r="E181" s="56" t="s">
        <v>524</v>
      </c>
      <c r="F181" s="56">
        <v>1</v>
      </c>
      <c r="G181" s="58"/>
      <c r="H181" s="58"/>
      <c r="I181" s="63" t="s">
        <v>957</v>
      </c>
      <c r="J181" s="63"/>
      <c r="K181" s="63"/>
    </row>
    <row r="182" customHeight="1" spans="1:11">
      <c r="A182" s="56"/>
      <c r="B182" s="56"/>
      <c r="C182" s="61" t="s">
        <v>958</v>
      </c>
      <c r="D182" s="62"/>
      <c r="E182" s="56" t="s">
        <v>524</v>
      </c>
      <c r="F182" s="56">
        <v>3</v>
      </c>
      <c r="G182" s="58"/>
      <c r="H182" s="58"/>
      <c r="I182" s="63" t="s">
        <v>959</v>
      </c>
      <c r="J182" s="63"/>
      <c r="K182" s="63"/>
    </row>
    <row r="183" customHeight="1" spans="1:11">
      <c r="A183" s="56"/>
      <c r="B183" s="56"/>
      <c r="C183" s="61" t="s">
        <v>960</v>
      </c>
      <c r="D183" s="62"/>
      <c r="E183" s="56" t="s">
        <v>524</v>
      </c>
      <c r="F183" s="56">
        <v>1</v>
      </c>
      <c r="G183" s="58"/>
      <c r="H183" s="58"/>
      <c r="I183" s="63" t="s">
        <v>961</v>
      </c>
      <c r="J183" s="63"/>
      <c r="K183" s="63"/>
    </row>
    <row r="184" customHeight="1" spans="1:11">
      <c r="A184" s="56"/>
      <c r="B184" s="56"/>
      <c r="C184" s="61" t="s">
        <v>962</v>
      </c>
      <c r="D184" s="62"/>
      <c r="E184" s="56" t="s">
        <v>524</v>
      </c>
      <c r="F184" s="56">
        <v>1</v>
      </c>
      <c r="G184" s="58"/>
      <c r="H184" s="58"/>
      <c r="I184" s="63" t="s">
        <v>963</v>
      </c>
      <c r="J184" s="63"/>
      <c r="K184" s="63"/>
    </row>
    <row r="185" customHeight="1" spans="1:11">
      <c r="A185" s="56"/>
      <c r="B185" s="56"/>
      <c r="C185" s="61" t="s">
        <v>964</v>
      </c>
      <c r="D185" s="62"/>
      <c r="E185" s="56" t="s">
        <v>524</v>
      </c>
      <c r="F185" s="56">
        <v>1</v>
      </c>
      <c r="G185" s="58"/>
      <c r="H185" s="58"/>
      <c r="I185" s="63" t="s">
        <v>965</v>
      </c>
      <c r="J185" s="63"/>
      <c r="K185" s="63"/>
    </row>
    <row r="186" customHeight="1" spans="1:11">
      <c r="A186" s="56"/>
      <c r="B186" s="56"/>
      <c r="C186" s="61" t="s">
        <v>966</v>
      </c>
      <c r="D186" s="62"/>
      <c r="E186" s="56" t="s">
        <v>524</v>
      </c>
      <c r="F186" s="56">
        <v>1</v>
      </c>
      <c r="G186" s="58"/>
      <c r="H186" s="58"/>
      <c r="I186" s="63" t="s">
        <v>967</v>
      </c>
      <c r="J186" s="63"/>
      <c r="K186" s="63"/>
    </row>
    <row r="187" customHeight="1" spans="1:11">
      <c r="A187" s="56"/>
      <c r="B187" s="56"/>
      <c r="C187" s="61" t="s">
        <v>968</v>
      </c>
      <c r="D187" s="62"/>
      <c r="E187" s="56" t="s">
        <v>524</v>
      </c>
      <c r="F187" s="56">
        <v>1</v>
      </c>
      <c r="G187" s="58"/>
      <c r="H187" s="58"/>
      <c r="I187" s="63" t="s">
        <v>967</v>
      </c>
      <c r="J187" s="63"/>
      <c r="K187" s="63"/>
    </row>
    <row r="188" customHeight="1" spans="1:11">
      <c r="A188" s="56"/>
      <c r="B188" s="56"/>
      <c r="C188" s="61" t="s">
        <v>969</v>
      </c>
      <c r="D188" s="62"/>
      <c r="E188" s="56" t="s">
        <v>524</v>
      </c>
      <c r="F188" s="56">
        <v>1</v>
      </c>
      <c r="G188" s="58"/>
      <c r="H188" s="58"/>
      <c r="I188" s="63" t="s">
        <v>970</v>
      </c>
      <c r="J188" s="63"/>
      <c r="K188" s="63"/>
    </row>
    <row r="189" customHeight="1" spans="1:11">
      <c r="A189" s="56"/>
      <c r="B189" s="56"/>
      <c r="C189" s="61" t="s">
        <v>971</v>
      </c>
      <c r="D189" s="62"/>
      <c r="E189" s="56" t="s">
        <v>524</v>
      </c>
      <c r="F189" s="56">
        <v>1</v>
      </c>
      <c r="G189" s="58"/>
      <c r="H189" s="58"/>
      <c r="I189" s="63" t="s">
        <v>972</v>
      </c>
      <c r="J189" s="63"/>
      <c r="K189" s="63"/>
    </row>
    <row r="190" customHeight="1" spans="1:11">
      <c r="A190" s="56"/>
      <c r="B190" s="56"/>
      <c r="C190" s="61" t="s">
        <v>973</v>
      </c>
      <c r="D190" s="62"/>
      <c r="E190" s="56" t="s">
        <v>524</v>
      </c>
      <c r="F190" s="56">
        <v>1</v>
      </c>
      <c r="G190" s="58"/>
      <c r="H190" s="58"/>
      <c r="I190" s="63" t="s">
        <v>974</v>
      </c>
      <c r="J190" s="63"/>
      <c r="K190" s="63"/>
    </row>
    <row r="191" customHeight="1" spans="1:11">
      <c r="A191" s="56"/>
      <c r="B191" s="56"/>
      <c r="C191" s="61" t="s">
        <v>975</v>
      </c>
      <c r="D191" s="62"/>
      <c r="E191" s="56" t="s">
        <v>524</v>
      </c>
      <c r="F191" s="56">
        <v>1</v>
      </c>
      <c r="G191" s="58"/>
      <c r="H191" s="58"/>
      <c r="I191" s="63" t="s">
        <v>976</v>
      </c>
      <c r="J191" s="63"/>
      <c r="K191" s="63"/>
    </row>
    <row r="192" customHeight="1" spans="1:11">
      <c r="A192" s="56"/>
      <c r="B192" s="56"/>
      <c r="C192" s="61" t="s">
        <v>977</v>
      </c>
      <c r="D192" s="62"/>
      <c r="E192" s="56" t="s">
        <v>524</v>
      </c>
      <c r="F192" s="56">
        <v>1</v>
      </c>
      <c r="G192" s="58"/>
      <c r="H192" s="58"/>
      <c r="I192" s="63" t="s">
        <v>967</v>
      </c>
      <c r="J192" s="63"/>
      <c r="K192" s="63"/>
    </row>
    <row r="193" customHeight="1" spans="1:11">
      <c r="A193" s="56"/>
      <c r="B193" s="56"/>
      <c r="C193" s="61" t="s">
        <v>978</v>
      </c>
      <c r="D193" s="62"/>
      <c r="E193" s="56" t="s">
        <v>524</v>
      </c>
      <c r="F193" s="56">
        <v>1</v>
      </c>
      <c r="G193" s="58"/>
      <c r="H193" s="58"/>
      <c r="I193" s="63" t="s">
        <v>967</v>
      </c>
      <c r="J193" s="63"/>
      <c r="K193" s="63"/>
    </row>
    <row r="194" customHeight="1" spans="1:11">
      <c r="A194" s="56"/>
      <c r="B194" s="56"/>
      <c r="C194" s="61" t="s">
        <v>979</v>
      </c>
      <c r="D194" s="62"/>
      <c r="E194" s="56" t="s">
        <v>524</v>
      </c>
      <c r="F194" s="56">
        <v>1</v>
      </c>
      <c r="G194" s="58"/>
      <c r="H194" s="58"/>
      <c r="I194" s="63" t="s">
        <v>980</v>
      </c>
      <c r="J194" s="63"/>
      <c r="K194" s="63"/>
    </row>
    <row r="195" customHeight="1" spans="1:11">
      <c r="A195" s="56"/>
      <c r="B195" s="56"/>
      <c r="C195" s="61" t="s">
        <v>981</v>
      </c>
      <c r="D195" s="62"/>
      <c r="E195" s="56" t="s">
        <v>524</v>
      </c>
      <c r="F195" s="56">
        <v>1</v>
      </c>
      <c r="G195" s="58"/>
      <c r="H195" s="58"/>
      <c r="I195" s="63" t="s">
        <v>980</v>
      </c>
      <c r="J195" s="63"/>
      <c r="K195" s="63"/>
    </row>
    <row r="196" customHeight="1" spans="1:11">
      <c r="A196" s="56"/>
      <c r="B196" s="56"/>
      <c r="C196" s="61" t="s">
        <v>982</v>
      </c>
      <c r="D196" s="62"/>
      <c r="E196" s="56" t="s">
        <v>524</v>
      </c>
      <c r="F196" s="56">
        <v>1</v>
      </c>
      <c r="G196" s="58"/>
      <c r="H196" s="58"/>
      <c r="I196" s="63" t="s">
        <v>980</v>
      </c>
      <c r="J196" s="63"/>
      <c r="K196" s="63"/>
    </row>
    <row r="197" customHeight="1" spans="1:11">
      <c r="A197" s="56"/>
      <c r="B197" s="56"/>
      <c r="C197" s="61" t="s">
        <v>983</v>
      </c>
      <c r="D197" s="62"/>
      <c r="E197" s="56" t="s">
        <v>524</v>
      </c>
      <c r="F197" s="56">
        <v>1</v>
      </c>
      <c r="G197" s="58"/>
      <c r="H197" s="58"/>
      <c r="I197" s="63" t="s">
        <v>980</v>
      </c>
      <c r="J197" s="63"/>
      <c r="K197" s="63"/>
    </row>
    <row r="198" customHeight="1" spans="1:11">
      <c r="A198" s="56" t="s">
        <v>25</v>
      </c>
      <c r="B198" s="56"/>
      <c r="C198" s="61" t="s">
        <v>984</v>
      </c>
      <c r="D198" s="62"/>
      <c r="E198" s="56" t="s">
        <v>524</v>
      </c>
      <c r="F198" s="56">
        <v>1</v>
      </c>
      <c r="G198" s="58"/>
      <c r="H198" s="58"/>
      <c r="I198" s="63" t="s">
        <v>985</v>
      </c>
      <c r="J198" s="63"/>
      <c r="K198" s="63"/>
    </row>
    <row r="199" customHeight="1" spans="1:11">
      <c r="A199" s="56"/>
      <c r="B199" s="56"/>
      <c r="C199" s="61" t="s">
        <v>986</v>
      </c>
      <c r="D199" s="62"/>
      <c r="E199" s="56" t="s">
        <v>524</v>
      </c>
      <c r="F199" s="56">
        <v>1</v>
      </c>
      <c r="G199" s="58"/>
      <c r="H199" s="58"/>
      <c r="I199" s="63" t="s">
        <v>948</v>
      </c>
      <c r="J199" s="63"/>
      <c r="K199" s="63"/>
    </row>
    <row r="200" customHeight="1" spans="1:11">
      <c r="A200" s="56"/>
      <c r="B200" s="56"/>
      <c r="C200" s="61" t="s">
        <v>987</v>
      </c>
      <c r="D200" s="62"/>
      <c r="E200" s="56" t="s">
        <v>524</v>
      </c>
      <c r="F200" s="56">
        <v>1</v>
      </c>
      <c r="G200" s="58"/>
      <c r="H200" s="58"/>
      <c r="I200" s="63" t="s">
        <v>988</v>
      </c>
      <c r="J200" s="63"/>
      <c r="K200" s="63"/>
    </row>
    <row r="201" customHeight="1" spans="1:11">
      <c r="A201" s="56"/>
      <c r="B201" s="56"/>
      <c r="C201" s="61" t="s">
        <v>989</v>
      </c>
      <c r="D201" s="62"/>
      <c r="E201" s="56" t="s">
        <v>524</v>
      </c>
      <c r="F201" s="56">
        <v>1</v>
      </c>
      <c r="G201" s="58"/>
      <c r="H201" s="58"/>
      <c r="I201" s="63" t="s">
        <v>948</v>
      </c>
      <c r="J201" s="63"/>
      <c r="K201" s="63"/>
    </row>
    <row r="202" customHeight="1" spans="1:11">
      <c r="A202" s="56"/>
      <c r="B202" s="56"/>
      <c r="C202" s="61" t="s">
        <v>990</v>
      </c>
      <c r="D202" s="62"/>
      <c r="E202" s="56" t="s">
        <v>524</v>
      </c>
      <c r="F202" s="56">
        <v>1</v>
      </c>
      <c r="G202" s="58"/>
      <c r="H202" s="58"/>
      <c r="I202" s="63" t="s">
        <v>939</v>
      </c>
      <c r="J202" s="63"/>
      <c r="K202" s="63"/>
    </row>
    <row r="203" customHeight="1" spans="1:11">
      <c r="A203" s="56"/>
      <c r="B203" s="56"/>
      <c r="C203" s="61" t="s">
        <v>991</v>
      </c>
      <c r="D203" s="62"/>
      <c r="E203" s="56" t="s">
        <v>524</v>
      </c>
      <c r="F203" s="56">
        <v>1</v>
      </c>
      <c r="G203" s="58"/>
      <c r="H203" s="58"/>
      <c r="I203" s="63" t="s">
        <v>992</v>
      </c>
      <c r="J203" s="63"/>
      <c r="K203" s="63"/>
    </row>
    <row r="204" customHeight="1" spans="1:11">
      <c r="A204" s="56"/>
      <c r="B204" s="56"/>
      <c r="C204" s="61" t="s">
        <v>993</v>
      </c>
      <c r="D204" s="62"/>
      <c r="E204" s="56" t="s">
        <v>524</v>
      </c>
      <c r="F204" s="56">
        <v>1</v>
      </c>
      <c r="G204" s="58"/>
      <c r="H204" s="58"/>
      <c r="I204" s="63" t="s">
        <v>994</v>
      </c>
      <c r="J204" s="63"/>
      <c r="K204" s="63"/>
    </row>
    <row r="205" customHeight="1" spans="1:11">
      <c r="A205" s="56"/>
      <c r="B205" s="56"/>
      <c r="C205" s="61" t="s">
        <v>995</v>
      </c>
      <c r="D205" s="62"/>
      <c r="E205" s="56" t="s">
        <v>524</v>
      </c>
      <c r="F205" s="56">
        <v>1</v>
      </c>
      <c r="G205" s="58"/>
      <c r="H205" s="58"/>
      <c r="I205" s="63" t="s">
        <v>948</v>
      </c>
      <c r="J205" s="63"/>
      <c r="K205" s="63"/>
    </row>
    <row r="206" customHeight="1" spans="1:11">
      <c r="A206" s="56"/>
      <c r="B206" s="56"/>
      <c r="C206" s="61" t="s">
        <v>996</v>
      </c>
      <c r="D206" s="62"/>
      <c r="E206" s="56" t="s">
        <v>524</v>
      </c>
      <c r="F206" s="56">
        <v>1</v>
      </c>
      <c r="G206" s="58"/>
      <c r="H206" s="58"/>
      <c r="I206" s="63" t="s">
        <v>997</v>
      </c>
      <c r="J206" s="63"/>
      <c r="K206" s="63"/>
    </row>
    <row r="207" customHeight="1" spans="1:11">
      <c r="A207" s="56"/>
      <c r="B207" s="56"/>
      <c r="C207" s="61" t="s">
        <v>998</v>
      </c>
      <c r="D207" s="62"/>
      <c r="E207" s="56" t="s">
        <v>524</v>
      </c>
      <c r="F207" s="56">
        <v>1</v>
      </c>
      <c r="G207" s="58"/>
      <c r="H207" s="58"/>
      <c r="I207" s="63" t="s">
        <v>999</v>
      </c>
      <c r="J207" s="63"/>
      <c r="K207" s="63"/>
    </row>
    <row r="208" customHeight="1" spans="1:11">
      <c r="A208" s="56"/>
      <c r="B208" s="56"/>
      <c r="C208" s="61" t="s">
        <v>1000</v>
      </c>
      <c r="D208" s="62"/>
      <c r="E208" s="56" t="s">
        <v>524</v>
      </c>
      <c r="F208" s="56">
        <v>1</v>
      </c>
      <c r="G208" s="58"/>
      <c r="H208" s="58"/>
      <c r="I208" s="63" t="s">
        <v>1001</v>
      </c>
      <c r="J208" s="63"/>
      <c r="K208" s="63"/>
    </row>
    <row r="209" customHeight="1" spans="1:11">
      <c r="A209" s="56"/>
      <c r="B209" s="56"/>
      <c r="C209" s="61" t="s">
        <v>1002</v>
      </c>
      <c r="D209" s="62"/>
      <c r="E209" s="56" t="s">
        <v>524</v>
      </c>
      <c r="F209" s="56">
        <v>1</v>
      </c>
      <c r="G209" s="58"/>
      <c r="H209" s="58"/>
      <c r="I209" s="63" t="s">
        <v>999</v>
      </c>
      <c r="J209" s="63"/>
      <c r="K209" s="63"/>
    </row>
    <row r="210" customHeight="1" spans="1:11">
      <c r="A210" s="56"/>
      <c r="B210" s="56"/>
      <c r="C210" s="61" t="s">
        <v>1003</v>
      </c>
      <c r="D210" s="62"/>
      <c r="E210" s="56" t="s">
        <v>524</v>
      </c>
      <c r="F210" s="56">
        <v>1</v>
      </c>
      <c r="G210" s="58"/>
      <c r="H210" s="58"/>
      <c r="I210" s="63" t="s">
        <v>948</v>
      </c>
      <c r="J210" s="63"/>
      <c r="K210" s="63"/>
    </row>
    <row r="211" customHeight="1" spans="1:11">
      <c r="A211" s="56"/>
      <c r="B211" s="56"/>
      <c r="C211" s="61" t="s">
        <v>1004</v>
      </c>
      <c r="D211" s="62"/>
      <c r="E211" s="56" t="s">
        <v>524</v>
      </c>
      <c r="F211" s="56">
        <v>1</v>
      </c>
      <c r="G211" s="58"/>
      <c r="H211" s="58"/>
      <c r="I211" s="63" t="s">
        <v>1005</v>
      </c>
      <c r="J211" s="63"/>
      <c r="K211" s="63"/>
    </row>
    <row r="212" customHeight="1" spans="1:11">
      <c r="A212" s="56"/>
      <c r="B212" s="56"/>
      <c r="C212" s="61" t="s">
        <v>1006</v>
      </c>
      <c r="D212" s="62"/>
      <c r="E212" s="56" t="s">
        <v>524</v>
      </c>
      <c r="F212" s="56">
        <v>1</v>
      </c>
      <c r="G212" s="58"/>
      <c r="H212" s="58"/>
      <c r="I212" s="63" t="s">
        <v>948</v>
      </c>
      <c r="J212" s="63"/>
      <c r="K212" s="63"/>
    </row>
    <row r="213" customHeight="1" spans="1:11">
      <c r="A213" s="56"/>
      <c r="B213" s="56"/>
      <c r="C213" s="61" t="s">
        <v>1007</v>
      </c>
      <c r="D213" s="62"/>
      <c r="E213" s="56" t="s">
        <v>524</v>
      </c>
      <c r="F213" s="56">
        <v>1</v>
      </c>
      <c r="G213" s="58"/>
      <c r="H213" s="58"/>
      <c r="I213" s="63" t="s">
        <v>980</v>
      </c>
      <c r="J213" s="63"/>
      <c r="K213" s="63"/>
    </row>
    <row r="214" customHeight="1" spans="1:11">
      <c r="A214" s="56"/>
      <c r="B214" s="56"/>
      <c r="C214" s="61" t="s">
        <v>1008</v>
      </c>
      <c r="D214" s="62"/>
      <c r="E214" s="56" t="s">
        <v>524</v>
      </c>
      <c r="F214" s="56">
        <v>1</v>
      </c>
      <c r="G214" s="58"/>
      <c r="H214" s="58"/>
      <c r="I214" s="63" t="s">
        <v>1009</v>
      </c>
      <c r="J214" s="63"/>
      <c r="K214" s="63"/>
    </row>
    <row r="215" customHeight="1" spans="1:11">
      <c r="A215" s="56"/>
      <c r="B215" s="56"/>
      <c r="C215" s="61" t="s">
        <v>1010</v>
      </c>
      <c r="D215" s="62"/>
      <c r="E215" s="56" t="s">
        <v>524</v>
      </c>
      <c r="F215" s="56">
        <v>1</v>
      </c>
      <c r="G215" s="58"/>
      <c r="H215" s="58"/>
      <c r="I215" s="63" t="s">
        <v>1009</v>
      </c>
      <c r="J215" s="63"/>
      <c r="K215" s="63"/>
    </row>
    <row r="216" customHeight="1" spans="1:11">
      <c r="A216" s="56"/>
      <c r="B216" s="56"/>
      <c r="C216" s="61" t="s">
        <v>1011</v>
      </c>
      <c r="D216" s="62"/>
      <c r="E216" s="56" t="s">
        <v>524</v>
      </c>
      <c r="F216" s="56">
        <v>1</v>
      </c>
      <c r="G216" s="58"/>
      <c r="H216" s="58"/>
      <c r="I216" s="63" t="s">
        <v>1012</v>
      </c>
      <c r="J216" s="63"/>
      <c r="K216" s="63"/>
    </row>
    <row r="217" customHeight="1" spans="1:11">
      <c r="A217" s="56"/>
      <c r="B217" s="56"/>
      <c r="C217" s="61" t="s">
        <v>1013</v>
      </c>
      <c r="D217" s="62"/>
      <c r="E217" s="56" t="s">
        <v>524</v>
      </c>
      <c r="F217" s="56">
        <v>1</v>
      </c>
      <c r="G217" s="58"/>
      <c r="H217" s="58"/>
      <c r="I217" s="63" t="s">
        <v>1012</v>
      </c>
      <c r="J217" s="63"/>
      <c r="K217" s="63"/>
    </row>
    <row r="218" customHeight="1" spans="1:11">
      <c r="A218" s="56"/>
      <c r="B218" s="56"/>
      <c r="C218" s="61" t="s">
        <v>1014</v>
      </c>
      <c r="D218" s="62"/>
      <c r="E218" s="56" t="s">
        <v>524</v>
      </c>
      <c r="F218" s="56">
        <v>1</v>
      </c>
      <c r="G218" s="58"/>
      <c r="H218" s="58"/>
      <c r="I218" s="63" t="s">
        <v>1015</v>
      </c>
      <c r="J218" s="63"/>
      <c r="K218" s="63"/>
    </row>
    <row r="219" customHeight="1" spans="1:11">
      <c r="A219" s="64"/>
      <c r="B219" s="65" t="s">
        <v>1016</v>
      </c>
      <c r="C219" s="65"/>
      <c r="D219" s="65"/>
      <c r="E219" s="56"/>
      <c r="F219" s="56"/>
      <c r="G219" s="58"/>
      <c r="H219" s="58"/>
      <c r="I219" s="63"/>
      <c r="J219" s="63"/>
      <c r="K219" s="63"/>
    </row>
    <row r="220" customHeight="1" spans="1:11">
      <c r="A220" s="66" t="s">
        <v>616</v>
      </c>
      <c r="B220" s="67" t="s">
        <v>1017</v>
      </c>
      <c r="C220" s="67"/>
      <c r="D220" s="67"/>
      <c r="E220" s="68"/>
      <c r="F220" s="69"/>
      <c r="G220" s="70"/>
      <c r="H220" s="70"/>
      <c r="I220" s="76" t="s">
        <v>1018</v>
      </c>
      <c r="J220" s="76"/>
      <c r="K220" s="76"/>
    </row>
    <row r="221" customHeight="1" spans="1:11">
      <c r="A221" s="71" t="s">
        <v>1019</v>
      </c>
      <c r="B221" s="71" t="s">
        <v>1020</v>
      </c>
      <c r="C221" s="72" t="s">
        <v>1021</v>
      </c>
      <c r="D221" s="73"/>
      <c r="E221" s="68" t="s">
        <v>359</v>
      </c>
      <c r="F221" s="74">
        <v>2</v>
      </c>
      <c r="G221" s="70"/>
      <c r="H221" s="70"/>
      <c r="I221" s="76" t="s">
        <v>1022</v>
      </c>
      <c r="J221" s="76"/>
      <c r="K221" s="76"/>
    </row>
    <row r="222" customHeight="1" spans="1:11">
      <c r="A222" s="75"/>
      <c r="B222" s="75"/>
      <c r="C222" s="72" t="s">
        <v>1023</v>
      </c>
      <c r="D222" s="73"/>
      <c r="E222" s="68" t="s">
        <v>359</v>
      </c>
      <c r="F222" s="74">
        <v>3</v>
      </c>
      <c r="G222" s="70"/>
      <c r="H222" s="70"/>
      <c r="I222" s="76" t="s">
        <v>1022</v>
      </c>
      <c r="J222" s="76"/>
      <c r="K222" s="76"/>
    </row>
    <row r="223" customHeight="1" spans="1:11">
      <c r="A223" s="75"/>
      <c r="B223" s="75"/>
      <c r="C223" s="72" t="s">
        <v>1024</v>
      </c>
      <c r="D223" s="73"/>
      <c r="E223" s="68" t="s">
        <v>359</v>
      </c>
      <c r="F223" s="74">
        <v>2</v>
      </c>
      <c r="G223" s="70"/>
      <c r="H223" s="70"/>
      <c r="I223" s="76" t="s">
        <v>1022</v>
      </c>
      <c r="J223" s="76"/>
      <c r="K223" s="76"/>
    </row>
    <row r="224" customHeight="1" spans="1:11">
      <c r="A224" s="75"/>
      <c r="B224" s="75"/>
      <c r="C224" s="72" t="s">
        <v>1025</v>
      </c>
      <c r="D224" s="73" t="s">
        <v>1025</v>
      </c>
      <c r="E224" s="68" t="s">
        <v>359</v>
      </c>
      <c r="F224" s="74">
        <v>18</v>
      </c>
      <c r="G224" s="70"/>
      <c r="H224" s="70"/>
      <c r="I224" s="76" t="s">
        <v>1026</v>
      </c>
      <c r="J224" s="76"/>
      <c r="K224" s="76"/>
    </row>
    <row r="225" customHeight="1" spans="1:11">
      <c r="A225" s="75"/>
      <c r="B225" s="75"/>
      <c r="C225" s="72" t="s">
        <v>1027</v>
      </c>
      <c r="D225" s="73" t="s">
        <v>1027</v>
      </c>
      <c r="E225" s="68" t="s">
        <v>359</v>
      </c>
      <c r="F225" s="74">
        <v>2</v>
      </c>
      <c r="G225" s="70"/>
      <c r="H225" s="70"/>
      <c r="I225" s="76" t="s">
        <v>1028</v>
      </c>
      <c r="J225" s="76"/>
      <c r="K225" s="76"/>
    </row>
    <row r="226" customHeight="1" spans="1:11">
      <c r="A226" s="75"/>
      <c r="B226" s="75"/>
      <c r="C226" s="72" t="s">
        <v>1029</v>
      </c>
      <c r="D226" s="73" t="s">
        <v>1029</v>
      </c>
      <c r="E226" s="68" t="s">
        <v>359</v>
      </c>
      <c r="F226" s="74">
        <v>1</v>
      </c>
      <c r="G226" s="70"/>
      <c r="H226" s="70"/>
      <c r="I226" s="76" t="s">
        <v>1030</v>
      </c>
      <c r="J226" s="76"/>
      <c r="K226" s="76"/>
    </row>
    <row r="227" customHeight="1" spans="1:11">
      <c r="A227" s="75"/>
      <c r="B227" s="75"/>
      <c r="C227" s="72" t="s">
        <v>1031</v>
      </c>
      <c r="D227" s="73" t="s">
        <v>1031</v>
      </c>
      <c r="E227" s="68" t="s">
        <v>359</v>
      </c>
      <c r="F227" s="74">
        <f>13+3</f>
        <v>16</v>
      </c>
      <c r="G227" s="70"/>
      <c r="H227" s="70"/>
      <c r="I227" s="76" t="s">
        <v>1032</v>
      </c>
      <c r="J227" s="76"/>
      <c r="K227" s="76"/>
    </row>
    <row r="228" customHeight="1" spans="1:11">
      <c r="A228" s="75"/>
      <c r="B228" s="75"/>
      <c r="C228" s="72" t="s">
        <v>1033</v>
      </c>
      <c r="D228" s="73" t="s">
        <v>1033</v>
      </c>
      <c r="E228" s="68" t="s">
        <v>359</v>
      </c>
      <c r="F228" s="74">
        <f>1+19</f>
        <v>20</v>
      </c>
      <c r="G228" s="70"/>
      <c r="H228" s="70"/>
      <c r="I228" s="76" t="s">
        <v>1034</v>
      </c>
      <c r="J228" s="76"/>
      <c r="K228" s="76"/>
    </row>
    <row r="229" customHeight="1" spans="1:11">
      <c r="A229" s="75"/>
      <c r="B229" s="75"/>
      <c r="C229" s="72" t="s">
        <v>1035</v>
      </c>
      <c r="D229" s="73" t="s">
        <v>1035</v>
      </c>
      <c r="E229" s="68" t="s">
        <v>359</v>
      </c>
      <c r="F229" s="74">
        <f>232+9+8</f>
        <v>249</v>
      </c>
      <c r="G229" s="70"/>
      <c r="H229" s="70"/>
      <c r="I229" s="76" t="s">
        <v>1036</v>
      </c>
      <c r="J229" s="76"/>
      <c r="K229" s="76"/>
    </row>
    <row r="230" customHeight="1" spans="1:11">
      <c r="A230" s="75"/>
      <c r="B230" s="75"/>
      <c r="C230" s="72" t="s">
        <v>1037</v>
      </c>
      <c r="D230" s="73" t="s">
        <v>1037</v>
      </c>
      <c r="E230" s="68" t="s">
        <v>359</v>
      </c>
      <c r="F230" s="74">
        <v>10</v>
      </c>
      <c r="G230" s="70"/>
      <c r="H230" s="70"/>
      <c r="I230" s="76" t="s">
        <v>1034</v>
      </c>
      <c r="J230" s="76"/>
      <c r="K230" s="76"/>
    </row>
    <row r="231" customHeight="1" spans="1:11">
      <c r="A231" s="75"/>
      <c r="B231" s="75"/>
      <c r="C231" s="72" t="s">
        <v>1038</v>
      </c>
      <c r="D231" s="73" t="s">
        <v>1038</v>
      </c>
      <c r="E231" s="68" t="s">
        <v>359</v>
      </c>
      <c r="F231" s="74">
        <v>3</v>
      </c>
      <c r="G231" s="70"/>
      <c r="H231" s="70"/>
      <c r="I231" s="76" t="s">
        <v>1039</v>
      </c>
      <c r="J231" s="76"/>
      <c r="K231" s="76"/>
    </row>
    <row r="232" customHeight="1" spans="1:11">
      <c r="A232" s="75"/>
      <c r="B232" s="75"/>
      <c r="C232" s="72" t="s">
        <v>1040</v>
      </c>
      <c r="D232" s="73" t="s">
        <v>1040</v>
      </c>
      <c r="E232" s="68" t="s">
        <v>359</v>
      </c>
      <c r="F232" s="74">
        <v>81</v>
      </c>
      <c r="G232" s="70"/>
      <c r="H232" s="70"/>
      <c r="I232" s="76" t="s">
        <v>1041</v>
      </c>
      <c r="J232" s="76"/>
      <c r="K232" s="76"/>
    </row>
    <row r="233" customHeight="1" spans="1:11">
      <c r="A233" s="75"/>
      <c r="B233" s="75"/>
      <c r="C233" s="72" t="s">
        <v>1042</v>
      </c>
      <c r="D233" s="73" t="s">
        <v>1042</v>
      </c>
      <c r="E233" s="68" t="s">
        <v>359</v>
      </c>
      <c r="F233" s="74">
        <f>162+27</f>
        <v>189</v>
      </c>
      <c r="G233" s="70"/>
      <c r="H233" s="70"/>
      <c r="I233" s="76" t="s">
        <v>1036</v>
      </c>
      <c r="J233" s="76"/>
      <c r="K233" s="76"/>
    </row>
    <row r="234" customHeight="1" spans="1:11">
      <c r="A234" s="75"/>
      <c r="B234" s="75"/>
      <c r="C234" s="72" t="s">
        <v>1043</v>
      </c>
      <c r="D234" s="73" t="s">
        <v>1043</v>
      </c>
      <c r="E234" s="68" t="s">
        <v>359</v>
      </c>
      <c r="F234" s="74">
        <v>602</v>
      </c>
      <c r="G234" s="70"/>
      <c r="H234" s="70"/>
      <c r="I234" s="76" t="s">
        <v>1034</v>
      </c>
      <c r="J234" s="76"/>
      <c r="K234" s="76"/>
    </row>
    <row r="235" customHeight="1" spans="1:11">
      <c r="A235" s="75"/>
      <c r="B235" s="75"/>
      <c r="C235" s="72" t="s">
        <v>1044</v>
      </c>
      <c r="D235" s="73" t="s">
        <v>1044</v>
      </c>
      <c r="E235" s="68" t="s">
        <v>359</v>
      </c>
      <c r="F235" s="74">
        <v>167</v>
      </c>
      <c r="G235" s="70"/>
      <c r="H235" s="70"/>
      <c r="I235" s="76" t="s">
        <v>1034</v>
      </c>
      <c r="J235" s="76"/>
      <c r="K235" s="76"/>
    </row>
    <row r="236" customHeight="1" spans="1:11">
      <c r="A236" s="75"/>
      <c r="B236" s="75"/>
      <c r="C236" s="72" t="s">
        <v>1045</v>
      </c>
      <c r="D236" s="73" t="s">
        <v>1045</v>
      </c>
      <c r="E236" s="68" t="s">
        <v>359</v>
      </c>
      <c r="F236" s="74">
        <v>251</v>
      </c>
      <c r="G236" s="70"/>
      <c r="H236" s="70"/>
      <c r="I236" s="76" t="s">
        <v>1034</v>
      </c>
      <c r="J236" s="76"/>
      <c r="K236" s="76"/>
    </row>
    <row r="237" customHeight="1" spans="1:11">
      <c r="A237" s="75"/>
      <c r="B237" s="75"/>
      <c r="C237" s="72" t="s">
        <v>1046</v>
      </c>
      <c r="D237" s="73" t="s">
        <v>1046</v>
      </c>
      <c r="E237" s="68" t="s">
        <v>359</v>
      </c>
      <c r="F237" s="74">
        <f>7+8</f>
        <v>15</v>
      </c>
      <c r="G237" s="70"/>
      <c r="H237" s="70"/>
      <c r="I237" s="76" t="s">
        <v>1041</v>
      </c>
      <c r="J237" s="76"/>
      <c r="K237" s="76"/>
    </row>
    <row r="238" customHeight="1" spans="1:11">
      <c r="A238" s="75"/>
      <c r="B238" s="75"/>
      <c r="C238" s="72" t="s">
        <v>1047</v>
      </c>
      <c r="D238" s="73" t="s">
        <v>1047</v>
      </c>
      <c r="E238" s="68" t="s">
        <v>359</v>
      </c>
      <c r="F238" s="74">
        <f>18+12+11</f>
        <v>41</v>
      </c>
      <c r="G238" s="70"/>
      <c r="H238" s="70"/>
      <c r="I238" s="76" t="s">
        <v>1036</v>
      </c>
      <c r="J238" s="76"/>
      <c r="K238" s="76"/>
    </row>
    <row r="239" customHeight="1" spans="1:11">
      <c r="A239" s="75"/>
      <c r="B239" s="75"/>
      <c r="C239" s="72" t="s">
        <v>1048</v>
      </c>
      <c r="D239" s="73" t="s">
        <v>1048</v>
      </c>
      <c r="E239" s="68" t="s">
        <v>359</v>
      </c>
      <c r="F239" s="74">
        <f>40+50</f>
        <v>90</v>
      </c>
      <c r="G239" s="70"/>
      <c r="H239" s="70"/>
      <c r="I239" s="76" t="s">
        <v>1036</v>
      </c>
      <c r="J239" s="76"/>
      <c r="K239" s="76"/>
    </row>
    <row r="240" customHeight="1" spans="1:11">
      <c r="A240" s="75"/>
      <c r="B240" s="75"/>
      <c r="C240" s="72" t="s">
        <v>1049</v>
      </c>
      <c r="D240" s="73" t="s">
        <v>1049</v>
      </c>
      <c r="E240" s="68" t="s">
        <v>359</v>
      </c>
      <c r="F240" s="74">
        <v>300</v>
      </c>
      <c r="G240" s="70"/>
      <c r="H240" s="70"/>
      <c r="I240" s="76" t="s">
        <v>1026</v>
      </c>
      <c r="J240" s="76"/>
      <c r="K240" s="76"/>
    </row>
    <row r="241" customHeight="1" spans="1:11">
      <c r="A241" s="75"/>
      <c r="B241" s="75"/>
      <c r="C241" s="72" t="s">
        <v>1050</v>
      </c>
      <c r="D241" s="73" t="s">
        <v>1050</v>
      </c>
      <c r="E241" s="68" t="s">
        <v>359</v>
      </c>
      <c r="F241" s="74">
        <v>11</v>
      </c>
      <c r="G241" s="70"/>
      <c r="H241" s="70"/>
      <c r="I241" s="76" t="s">
        <v>1036</v>
      </c>
      <c r="J241" s="76"/>
      <c r="K241" s="76"/>
    </row>
    <row r="242" customHeight="1" spans="1:11">
      <c r="A242" s="75"/>
      <c r="B242" s="75"/>
      <c r="C242" s="72" t="s">
        <v>1051</v>
      </c>
      <c r="D242" s="73" t="s">
        <v>1051</v>
      </c>
      <c r="E242" s="68" t="s">
        <v>359</v>
      </c>
      <c r="F242" s="74">
        <v>1</v>
      </c>
      <c r="G242" s="70"/>
      <c r="H242" s="70"/>
      <c r="I242" s="76" t="s">
        <v>1034</v>
      </c>
      <c r="J242" s="76"/>
      <c r="K242" s="76"/>
    </row>
    <row r="243" customHeight="1" spans="1:11">
      <c r="A243" s="75"/>
      <c r="B243" s="75"/>
      <c r="C243" s="72" t="s">
        <v>1052</v>
      </c>
      <c r="D243" s="73" t="s">
        <v>1052</v>
      </c>
      <c r="E243" s="68" t="s">
        <v>359</v>
      </c>
      <c r="F243" s="74">
        <v>32</v>
      </c>
      <c r="G243" s="70"/>
      <c r="H243" s="70"/>
      <c r="I243" s="76" t="s">
        <v>1036</v>
      </c>
      <c r="J243" s="76"/>
      <c r="K243" s="76"/>
    </row>
    <row r="244" customHeight="1" spans="1:11">
      <c r="A244" s="75"/>
      <c r="B244" s="75"/>
      <c r="C244" s="72" t="s">
        <v>1053</v>
      </c>
      <c r="D244" s="73" t="s">
        <v>1053</v>
      </c>
      <c r="E244" s="68" t="s">
        <v>359</v>
      </c>
      <c r="F244" s="74">
        <f>47+3+29</f>
        <v>79</v>
      </c>
      <c r="G244" s="70"/>
      <c r="H244" s="70"/>
      <c r="I244" s="76" t="s">
        <v>1036</v>
      </c>
      <c r="J244" s="76"/>
      <c r="K244" s="76"/>
    </row>
    <row r="245" customHeight="1" spans="1:11">
      <c r="A245" s="75"/>
      <c r="B245" s="75"/>
      <c r="C245" s="72" t="s">
        <v>1054</v>
      </c>
      <c r="D245" s="73" t="s">
        <v>1054</v>
      </c>
      <c r="E245" s="68" t="s">
        <v>359</v>
      </c>
      <c r="F245" s="74">
        <v>16</v>
      </c>
      <c r="G245" s="70"/>
      <c r="H245" s="70"/>
      <c r="I245" s="76" t="s">
        <v>1036</v>
      </c>
      <c r="J245" s="76"/>
      <c r="K245" s="76"/>
    </row>
    <row r="246" customHeight="1" spans="1:11">
      <c r="A246" s="75"/>
      <c r="B246" s="75"/>
      <c r="C246" s="72" t="s">
        <v>1055</v>
      </c>
      <c r="D246" s="73" t="s">
        <v>1055</v>
      </c>
      <c r="E246" s="68" t="s">
        <v>359</v>
      </c>
      <c r="F246" s="74">
        <v>6</v>
      </c>
      <c r="G246" s="70"/>
      <c r="H246" s="70"/>
      <c r="I246" s="76" t="s">
        <v>1036</v>
      </c>
      <c r="J246" s="76"/>
      <c r="K246" s="76"/>
    </row>
    <row r="247" customHeight="1" spans="1:11">
      <c r="A247" s="75"/>
      <c r="B247" s="75"/>
      <c r="C247" s="72" t="s">
        <v>1056</v>
      </c>
      <c r="D247" s="73" t="s">
        <v>1056</v>
      </c>
      <c r="E247" s="68" t="s">
        <v>359</v>
      </c>
      <c r="F247" s="74">
        <v>3</v>
      </c>
      <c r="G247" s="70"/>
      <c r="H247" s="70"/>
      <c r="I247" s="76" t="s">
        <v>1034</v>
      </c>
      <c r="J247" s="76"/>
      <c r="K247" s="76"/>
    </row>
    <row r="248" customHeight="1" spans="1:11">
      <c r="A248" s="75"/>
      <c r="B248" s="75"/>
      <c r="C248" s="72" t="s">
        <v>1057</v>
      </c>
      <c r="D248" s="73" t="s">
        <v>1057</v>
      </c>
      <c r="E248" s="68" t="s">
        <v>359</v>
      </c>
      <c r="F248" s="74">
        <f>5+2</f>
        <v>7</v>
      </c>
      <c r="G248" s="70"/>
      <c r="H248" s="70"/>
      <c r="I248" s="76" t="s">
        <v>1036</v>
      </c>
      <c r="J248" s="76"/>
      <c r="K248" s="76"/>
    </row>
    <row r="249" customHeight="1" spans="1:11">
      <c r="A249" s="75"/>
      <c r="B249" s="75"/>
      <c r="C249" s="72" t="s">
        <v>1058</v>
      </c>
      <c r="D249" s="73" t="s">
        <v>1058</v>
      </c>
      <c r="E249" s="68" t="s">
        <v>359</v>
      </c>
      <c r="F249" s="74">
        <f>13+29</f>
        <v>42</v>
      </c>
      <c r="G249" s="70"/>
      <c r="H249" s="70"/>
      <c r="I249" s="76" t="s">
        <v>1036</v>
      </c>
      <c r="J249" s="76"/>
      <c r="K249" s="76"/>
    </row>
    <row r="250" customHeight="1" spans="1:11">
      <c r="A250" s="75"/>
      <c r="B250" s="75"/>
      <c r="C250" s="72" t="s">
        <v>1059</v>
      </c>
      <c r="D250" s="73" t="s">
        <v>1059</v>
      </c>
      <c r="E250" s="68" t="s">
        <v>359</v>
      </c>
      <c r="F250" s="74">
        <v>4</v>
      </c>
      <c r="G250" s="70"/>
      <c r="H250" s="70"/>
      <c r="I250" s="76" t="s">
        <v>1036</v>
      </c>
      <c r="J250" s="76"/>
      <c r="K250" s="76"/>
    </row>
    <row r="251" customHeight="1" spans="1:11">
      <c r="A251" s="75"/>
      <c r="B251" s="75"/>
      <c r="C251" s="72" t="s">
        <v>1060</v>
      </c>
      <c r="D251" s="73" t="s">
        <v>1060</v>
      </c>
      <c r="E251" s="68" t="s">
        <v>359</v>
      </c>
      <c r="F251" s="74">
        <v>41</v>
      </c>
      <c r="G251" s="70"/>
      <c r="H251" s="70"/>
      <c r="I251" s="76" t="s">
        <v>1036</v>
      </c>
      <c r="J251" s="76"/>
      <c r="K251" s="76"/>
    </row>
    <row r="252" customHeight="1" spans="1:11">
      <c r="A252" s="75"/>
      <c r="B252" s="75"/>
      <c r="C252" s="72" t="s">
        <v>1061</v>
      </c>
      <c r="D252" s="73" t="s">
        <v>1061</v>
      </c>
      <c r="E252" s="68" t="s">
        <v>359</v>
      </c>
      <c r="F252" s="74">
        <v>80</v>
      </c>
      <c r="G252" s="70"/>
      <c r="H252" s="70"/>
      <c r="I252" s="76" t="s">
        <v>1062</v>
      </c>
      <c r="J252" s="76"/>
      <c r="K252" s="76"/>
    </row>
    <row r="253" customHeight="1" spans="1:11">
      <c r="A253" s="75"/>
      <c r="B253" s="75"/>
      <c r="C253" s="72" t="s">
        <v>1063</v>
      </c>
      <c r="D253" s="73" t="s">
        <v>1063</v>
      </c>
      <c r="E253" s="68" t="s">
        <v>359</v>
      </c>
      <c r="F253" s="74">
        <v>35</v>
      </c>
      <c r="G253" s="70"/>
      <c r="H253" s="70"/>
      <c r="I253" s="76" t="s">
        <v>1064</v>
      </c>
      <c r="J253" s="76"/>
      <c r="K253" s="76"/>
    </row>
    <row r="254" customHeight="1" spans="1:11">
      <c r="A254" s="75"/>
      <c r="B254" s="75"/>
      <c r="C254" s="72" t="s">
        <v>1065</v>
      </c>
      <c r="D254" s="73" t="s">
        <v>1065</v>
      </c>
      <c r="E254" s="68" t="s">
        <v>359</v>
      </c>
      <c r="F254" s="74">
        <v>125</v>
      </c>
      <c r="G254" s="70"/>
      <c r="H254" s="70"/>
      <c r="I254" s="76" t="s">
        <v>1066</v>
      </c>
      <c r="J254" s="76"/>
      <c r="K254" s="76"/>
    </row>
    <row r="255" customHeight="1" spans="1:11">
      <c r="A255" s="75"/>
      <c r="B255" s="75"/>
      <c r="C255" s="72" t="s">
        <v>1067</v>
      </c>
      <c r="D255" s="73" t="s">
        <v>1067</v>
      </c>
      <c r="E255" s="68" t="s">
        <v>359</v>
      </c>
      <c r="F255" s="74">
        <v>100</v>
      </c>
      <c r="G255" s="70"/>
      <c r="H255" s="70"/>
      <c r="I255" s="76" t="s">
        <v>1062</v>
      </c>
      <c r="J255" s="76"/>
      <c r="K255" s="76"/>
    </row>
    <row r="256" customHeight="1" spans="1:11">
      <c r="A256" s="75"/>
      <c r="B256" s="75"/>
      <c r="C256" s="72" t="s">
        <v>1068</v>
      </c>
      <c r="D256" s="73" t="s">
        <v>1068</v>
      </c>
      <c r="E256" s="68" t="s">
        <v>359</v>
      </c>
      <c r="F256" s="74">
        <v>43</v>
      </c>
      <c r="G256" s="70"/>
      <c r="H256" s="70"/>
      <c r="I256" s="76" t="s">
        <v>1066</v>
      </c>
      <c r="J256" s="76"/>
      <c r="K256" s="76"/>
    </row>
    <row r="257" customHeight="1" spans="1:11">
      <c r="A257" s="75"/>
      <c r="B257" s="75"/>
      <c r="C257" s="72" t="s">
        <v>1069</v>
      </c>
      <c r="D257" s="73" t="s">
        <v>1069</v>
      </c>
      <c r="E257" s="68" t="s">
        <v>359</v>
      </c>
      <c r="F257" s="74">
        <v>551</v>
      </c>
      <c r="G257" s="70"/>
      <c r="H257" s="70"/>
      <c r="I257" s="76" t="s">
        <v>1070</v>
      </c>
      <c r="J257" s="76"/>
      <c r="K257" s="76"/>
    </row>
    <row r="258" customHeight="1" spans="1:11">
      <c r="A258" s="75"/>
      <c r="B258" s="75"/>
      <c r="C258" s="72" t="s">
        <v>1071</v>
      </c>
      <c r="D258" s="73" t="s">
        <v>1071</v>
      </c>
      <c r="E258" s="68" t="s">
        <v>359</v>
      </c>
      <c r="F258" s="74">
        <v>412</v>
      </c>
      <c r="G258" s="70"/>
      <c r="H258" s="70"/>
      <c r="I258" s="76" t="s">
        <v>1062</v>
      </c>
      <c r="J258" s="76"/>
      <c r="K258" s="76"/>
    </row>
    <row r="259" customHeight="1" spans="1:11">
      <c r="A259" s="75"/>
      <c r="B259" s="75"/>
      <c r="C259" s="72" t="s">
        <v>1072</v>
      </c>
      <c r="D259" s="73" t="s">
        <v>1072</v>
      </c>
      <c r="E259" s="68" t="s">
        <v>359</v>
      </c>
      <c r="F259" s="74">
        <v>28</v>
      </c>
      <c r="G259" s="70"/>
      <c r="H259" s="70"/>
      <c r="I259" s="76" t="s">
        <v>1062</v>
      </c>
      <c r="J259" s="76"/>
      <c r="K259" s="76"/>
    </row>
    <row r="260" customHeight="1" spans="1:11">
      <c r="A260" s="75"/>
      <c r="B260" s="75"/>
      <c r="C260" s="72" t="s">
        <v>1073</v>
      </c>
      <c r="D260" s="73" t="s">
        <v>1073</v>
      </c>
      <c r="E260" s="68" t="s">
        <v>359</v>
      </c>
      <c r="F260" s="74">
        <v>34</v>
      </c>
      <c r="G260" s="70"/>
      <c r="H260" s="70"/>
      <c r="I260" s="76" t="s">
        <v>1062</v>
      </c>
      <c r="J260" s="76"/>
      <c r="K260" s="76"/>
    </row>
    <row r="261" customHeight="1" spans="1:11">
      <c r="A261" s="75"/>
      <c r="B261" s="75"/>
      <c r="C261" s="72" t="s">
        <v>1074</v>
      </c>
      <c r="D261" s="73" t="s">
        <v>1074</v>
      </c>
      <c r="E261" s="68" t="s">
        <v>359</v>
      </c>
      <c r="F261" s="74">
        <v>49</v>
      </c>
      <c r="G261" s="70"/>
      <c r="H261" s="70"/>
      <c r="I261" s="76" t="s">
        <v>1075</v>
      </c>
      <c r="J261" s="76"/>
      <c r="K261" s="76"/>
    </row>
    <row r="262" customHeight="1" spans="1:11">
      <c r="A262" s="75"/>
      <c r="B262" s="75"/>
      <c r="C262" s="72" t="s">
        <v>1076</v>
      </c>
      <c r="D262" s="73" t="s">
        <v>1076</v>
      </c>
      <c r="E262" s="68" t="s">
        <v>359</v>
      </c>
      <c r="F262" s="74">
        <v>11</v>
      </c>
      <c r="G262" s="70"/>
      <c r="H262" s="70"/>
      <c r="I262" s="76" t="s">
        <v>1075</v>
      </c>
      <c r="J262" s="76"/>
      <c r="K262" s="76"/>
    </row>
    <row r="263" customHeight="1" spans="1:11">
      <c r="A263" s="75"/>
      <c r="B263" s="75"/>
      <c r="C263" s="72" t="s">
        <v>1077</v>
      </c>
      <c r="D263" s="73" t="s">
        <v>1077</v>
      </c>
      <c r="E263" s="68" t="s">
        <v>359</v>
      </c>
      <c r="F263" s="74">
        <v>4</v>
      </c>
      <c r="G263" s="70"/>
      <c r="H263" s="70"/>
      <c r="I263" s="76" t="s">
        <v>1078</v>
      </c>
      <c r="J263" s="76"/>
      <c r="K263" s="76"/>
    </row>
    <row r="264" customHeight="1" spans="1:11">
      <c r="A264" s="75"/>
      <c r="B264" s="75"/>
      <c r="C264" s="72" t="s">
        <v>1079</v>
      </c>
      <c r="D264" s="73" t="s">
        <v>1079</v>
      </c>
      <c r="E264" s="68" t="s">
        <v>359</v>
      </c>
      <c r="F264" s="74">
        <v>6</v>
      </c>
      <c r="G264" s="70"/>
      <c r="H264" s="70"/>
      <c r="I264" s="76" t="s">
        <v>1080</v>
      </c>
      <c r="J264" s="76"/>
      <c r="K264" s="76"/>
    </row>
    <row r="265" customHeight="1" spans="1:11">
      <c r="A265" s="75"/>
      <c r="B265" s="75"/>
      <c r="C265" s="72" t="s">
        <v>1081</v>
      </c>
      <c r="D265" s="73" t="s">
        <v>1081</v>
      </c>
      <c r="E265" s="68" t="s">
        <v>359</v>
      </c>
      <c r="F265" s="74">
        <v>11</v>
      </c>
      <c r="G265" s="70"/>
      <c r="H265" s="70"/>
      <c r="I265" s="76" t="s">
        <v>1082</v>
      </c>
      <c r="J265" s="76"/>
      <c r="K265" s="76"/>
    </row>
    <row r="266" customHeight="1" spans="1:11">
      <c r="A266" s="75"/>
      <c r="B266" s="75"/>
      <c r="C266" s="72" t="s">
        <v>1083</v>
      </c>
      <c r="D266" s="73" t="s">
        <v>1083</v>
      </c>
      <c r="E266" s="68" t="s">
        <v>359</v>
      </c>
      <c r="F266" s="74">
        <v>9</v>
      </c>
      <c r="G266" s="70"/>
      <c r="H266" s="70"/>
      <c r="I266" s="76" t="s">
        <v>1082</v>
      </c>
      <c r="J266" s="76"/>
      <c r="K266" s="76"/>
    </row>
    <row r="267" customHeight="1" spans="1:11">
      <c r="A267" s="75"/>
      <c r="B267" s="75"/>
      <c r="C267" s="72" t="s">
        <v>1084</v>
      </c>
      <c r="D267" s="73" t="s">
        <v>1084</v>
      </c>
      <c r="E267" s="68" t="s">
        <v>359</v>
      </c>
      <c r="F267" s="74">
        <v>93</v>
      </c>
      <c r="G267" s="70"/>
      <c r="H267" s="70"/>
      <c r="I267" s="76" t="s">
        <v>1085</v>
      </c>
      <c r="J267" s="76"/>
      <c r="K267" s="76"/>
    </row>
    <row r="268" customHeight="1" spans="1:11">
      <c r="A268" s="75"/>
      <c r="B268" s="75"/>
      <c r="C268" s="72" t="s">
        <v>1086</v>
      </c>
      <c r="D268" s="73" t="s">
        <v>1086</v>
      </c>
      <c r="E268" s="68" t="s">
        <v>359</v>
      </c>
      <c r="F268" s="74">
        <v>24</v>
      </c>
      <c r="G268" s="70"/>
      <c r="H268" s="70"/>
      <c r="I268" s="76" t="s">
        <v>1082</v>
      </c>
      <c r="J268" s="76"/>
      <c r="K268" s="76"/>
    </row>
    <row r="269" customHeight="1" spans="1:11">
      <c r="A269" s="75"/>
      <c r="B269" s="75"/>
      <c r="C269" s="72" t="s">
        <v>1087</v>
      </c>
      <c r="D269" s="73" t="s">
        <v>1087</v>
      </c>
      <c r="E269" s="68" t="s">
        <v>359</v>
      </c>
      <c r="F269" s="74">
        <v>104</v>
      </c>
      <c r="G269" s="70"/>
      <c r="H269" s="70"/>
      <c r="I269" s="76" t="s">
        <v>1085</v>
      </c>
      <c r="J269" s="76"/>
      <c r="K269" s="76"/>
    </row>
    <row r="270" customHeight="1" spans="1:11">
      <c r="A270" s="75"/>
      <c r="B270" s="75"/>
      <c r="C270" s="72" t="s">
        <v>1088</v>
      </c>
      <c r="D270" s="73" t="s">
        <v>1088</v>
      </c>
      <c r="E270" s="68" t="s">
        <v>359</v>
      </c>
      <c r="F270" s="74">
        <v>4</v>
      </c>
      <c r="G270" s="70"/>
      <c r="H270" s="70"/>
      <c r="I270" s="76" t="s">
        <v>1078</v>
      </c>
      <c r="J270" s="76"/>
      <c r="K270" s="76"/>
    </row>
    <row r="271" customHeight="1" spans="1:11">
      <c r="A271" s="75"/>
      <c r="B271" s="75"/>
      <c r="C271" s="72" t="s">
        <v>1089</v>
      </c>
      <c r="D271" s="73" t="s">
        <v>1089</v>
      </c>
      <c r="E271" s="68" t="s">
        <v>359</v>
      </c>
      <c r="F271" s="74">
        <v>5</v>
      </c>
      <c r="G271" s="70"/>
      <c r="H271" s="70"/>
      <c r="I271" s="76" t="s">
        <v>1090</v>
      </c>
      <c r="J271" s="76"/>
      <c r="K271" s="76"/>
    </row>
    <row r="272" customHeight="1" spans="1:11">
      <c r="A272" s="75"/>
      <c r="B272" s="75"/>
      <c r="C272" s="72" t="s">
        <v>1091</v>
      </c>
      <c r="D272" s="73" t="s">
        <v>1091</v>
      </c>
      <c r="E272" s="68" t="s">
        <v>359</v>
      </c>
      <c r="F272" s="74">
        <v>77</v>
      </c>
      <c r="G272" s="70"/>
      <c r="H272" s="70"/>
      <c r="I272" s="76" t="s">
        <v>1078</v>
      </c>
      <c r="J272" s="76"/>
      <c r="K272" s="76"/>
    </row>
    <row r="273" customHeight="1" spans="1:11">
      <c r="A273" s="75"/>
      <c r="B273" s="75"/>
      <c r="C273" s="72" t="s">
        <v>1092</v>
      </c>
      <c r="D273" s="73" t="s">
        <v>1092</v>
      </c>
      <c r="E273" s="68" t="s">
        <v>359</v>
      </c>
      <c r="F273" s="74">
        <v>8</v>
      </c>
      <c r="G273" s="70"/>
      <c r="H273" s="70"/>
      <c r="I273" s="76" t="s">
        <v>1090</v>
      </c>
      <c r="J273" s="76"/>
      <c r="K273" s="76"/>
    </row>
    <row r="274" customHeight="1" spans="1:11">
      <c r="A274" s="75"/>
      <c r="B274" s="75"/>
      <c r="C274" s="72" t="s">
        <v>1093</v>
      </c>
      <c r="D274" s="73" t="s">
        <v>1093</v>
      </c>
      <c r="E274" s="68" t="s">
        <v>359</v>
      </c>
      <c r="F274" s="74">
        <v>57</v>
      </c>
      <c r="G274" s="70"/>
      <c r="H274" s="70"/>
      <c r="I274" s="76" t="s">
        <v>1082</v>
      </c>
      <c r="J274" s="76"/>
      <c r="K274" s="76"/>
    </row>
    <row r="275" customHeight="1" spans="1:11">
      <c r="A275" s="75"/>
      <c r="B275" s="75"/>
      <c r="C275" s="72" t="s">
        <v>1094</v>
      </c>
      <c r="D275" s="73" t="s">
        <v>1094</v>
      </c>
      <c r="E275" s="68" t="s">
        <v>359</v>
      </c>
      <c r="F275" s="74">
        <v>76</v>
      </c>
      <c r="G275" s="70"/>
      <c r="H275" s="70"/>
      <c r="I275" s="76" t="s">
        <v>1085</v>
      </c>
      <c r="J275" s="76"/>
      <c r="K275" s="76"/>
    </row>
    <row r="276" customHeight="1" spans="1:11">
      <c r="A276" s="75"/>
      <c r="B276" s="75"/>
      <c r="C276" s="72" t="s">
        <v>1095</v>
      </c>
      <c r="D276" s="73" t="s">
        <v>1095</v>
      </c>
      <c r="E276" s="68" t="s">
        <v>359</v>
      </c>
      <c r="F276" s="74">
        <v>11</v>
      </c>
      <c r="G276" s="70"/>
      <c r="H276" s="70"/>
      <c r="I276" s="76" t="s">
        <v>1085</v>
      </c>
      <c r="J276" s="76"/>
      <c r="K276" s="76"/>
    </row>
    <row r="277" customHeight="1" spans="1:11">
      <c r="A277" s="75"/>
      <c r="B277" s="75"/>
      <c r="C277" s="72" t="s">
        <v>1096</v>
      </c>
      <c r="D277" s="73" t="s">
        <v>1096</v>
      </c>
      <c r="E277" s="68" t="s">
        <v>359</v>
      </c>
      <c r="F277" s="74">
        <v>6</v>
      </c>
      <c r="G277" s="70"/>
      <c r="H277" s="70"/>
      <c r="I277" s="76" t="s">
        <v>1082</v>
      </c>
      <c r="J277" s="76"/>
      <c r="K277" s="76"/>
    </row>
    <row r="278" customHeight="1" spans="1:11">
      <c r="A278" s="75"/>
      <c r="B278" s="75"/>
      <c r="C278" s="72" t="s">
        <v>1097</v>
      </c>
      <c r="D278" s="73" t="s">
        <v>1097</v>
      </c>
      <c r="E278" s="68" t="s">
        <v>359</v>
      </c>
      <c r="F278" s="74">
        <v>31</v>
      </c>
      <c r="G278" s="70"/>
      <c r="H278" s="70"/>
      <c r="I278" s="76" t="s">
        <v>1078</v>
      </c>
      <c r="J278" s="76"/>
      <c r="K278" s="76"/>
    </row>
    <row r="279" customHeight="1" spans="1:11">
      <c r="A279" s="75"/>
      <c r="B279" s="75"/>
      <c r="C279" s="72" t="s">
        <v>1098</v>
      </c>
      <c r="D279" s="73" t="s">
        <v>1098</v>
      </c>
      <c r="E279" s="68" t="s">
        <v>359</v>
      </c>
      <c r="F279" s="74">
        <v>7</v>
      </c>
      <c r="G279" s="70"/>
      <c r="H279" s="70"/>
      <c r="I279" s="76" t="s">
        <v>1099</v>
      </c>
      <c r="J279" s="76"/>
      <c r="K279" s="76"/>
    </row>
    <row r="280" customHeight="1" spans="1:11">
      <c r="A280" s="75"/>
      <c r="B280" s="75"/>
      <c r="C280" s="72" t="s">
        <v>1100</v>
      </c>
      <c r="D280" s="73" t="s">
        <v>1100</v>
      </c>
      <c r="E280" s="68" t="s">
        <v>359</v>
      </c>
      <c r="F280" s="74">
        <v>12</v>
      </c>
      <c r="G280" s="70"/>
      <c r="H280" s="70"/>
      <c r="I280" s="76" t="s">
        <v>1101</v>
      </c>
      <c r="J280" s="76"/>
      <c r="K280" s="76"/>
    </row>
    <row r="281" customHeight="1" spans="1:11">
      <c r="A281" s="75"/>
      <c r="B281" s="75"/>
      <c r="C281" s="72" t="s">
        <v>1102</v>
      </c>
      <c r="D281" s="73" t="s">
        <v>1102</v>
      </c>
      <c r="E281" s="68" t="s">
        <v>359</v>
      </c>
      <c r="F281" s="74">
        <f>24+16</f>
        <v>40</v>
      </c>
      <c r="G281" s="70"/>
      <c r="H281" s="70"/>
      <c r="I281" s="76" t="s">
        <v>1090</v>
      </c>
      <c r="J281" s="76"/>
      <c r="K281" s="76"/>
    </row>
    <row r="282" customHeight="1" spans="1:11">
      <c r="A282" s="75"/>
      <c r="B282" s="75"/>
      <c r="C282" s="72" t="s">
        <v>1103</v>
      </c>
      <c r="D282" s="73" t="s">
        <v>1103</v>
      </c>
      <c r="E282" s="68" t="s">
        <v>359</v>
      </c>
      <c r="F282" s="74">
        <f>65+10</f>
        <v>75</v>
      </c>
      <c r="G282" s="77"/>
      <c r="H282" s="77"/>
      <c r="I282" s="76" t="s">
        <v>1104</v>
      </c>
      <c r="J282" s="76"/>
      <c r="K282" s="76"/>
    </row>
    <row r="283" customHeight="1" spans="1:11">
      <c r="A283" s="75"/>
      <c r="B283" s="75"/>
      <c r="C283" s="72" t="s">
        <v>1105</v>
      </c>
      <c r="D283" s="73" t="s">
        <v>1105</v>
      </c>
      <c r="E283" s="68" t="s">
        <v>359</v>
      </c>
      <c r="F283" s="74">
        <f>9+13</f>
        <v>22</v>
      </c>
      <c r="G283" s="77"/>
      <c r="H283" s="77"/>
      <c r="I283" s="76" t="s">
        <v>1106</v>
      </c>
      <c r="J283" s="76"/>
      <c r="K283" s="76"/>
    </row>
    <row r="284" customHeight="1" spans="1:11">
      <c r="A284" s="75"/>
      <c r="B284" s="75"/>
      <c r="C284" s="72" t="s">
        <v>1107</v>
      </c>
      <c r="D284" s="73" t="s">
        <v>1107</v>
      </c>
      <c r="E284" s="68" t="s">
        <v>359</v>
      </c>
      <c r="F284" s="74">
        <v>32</v>
      </c>
      <c r="G284" s="77"/>
      <c r="H284" s="77"/>
      <c r="I284" s="76" t="s">
        <v>1108</v>
      </c>
      <c r="J284" s="76"/>
      <c r="K284" s="76"/>
    </row>
    <row r="285" customHeight="1" spans="1:11">
      <c r="A285" s="75"/>
      <c r="B285" s="75"/>
      <c r="C285" s="72" t="s">
        <v>1109</v>
      </c>
      <c r="D285" s="73" t="s">
        <v>1109</v>
      </c>
      <c r="E285" s="68" t="s">
        <v>359</v>
      </c>
      <c r="F285" s="74">
        <v>14</v>
      </c>
      <c r="G285" s="77"/>
      <c r="H285" s="77"/>
      <c r="I285" s="76" t="s">
        <v>1104</v>
      </c>
      <c r="J285" s="76"/>
      <c r="K285" s="76"/>
    </row>
    <row r="286" customHeight="1" spans="1:11">
      <c r="A286" s="75"/>
      <c r="B286" s="75"/>
      <c r="C286" s="72" t="s">
        <v>1110</v>
      </c>
      <c r="D286" s="73" t="s">
        <v>1110</v>
      </c>
      <c r="E286" s="68" t="s">
        <v>359</v>
      </c>
      <c r="F286" s="74">
        <v>4</v>
      </c>
      <c r="G286" s="77"/>
      <c r="H286" s="77"/>
      <c r="I286" s="76" t="s">
        <v>1108</v>
      </c>
      <c r="J286" s="76"/>
      <c r="K286" s="76"/>
    </row>
    <row r="287" customHeight="1" spans="1:11">
      <c r="A287" s="75"/>
      <c r="B287" s="75"/>
      <c r="C287" s="72" t="s">
        <v>1111</v>
      </c>
      <c r="D287" s="73" t="s">
        <v>1111</v>
      </c>
      <c r="E287" s="68" t="s">
        <v>359</v>
      </c>
      <c r="F287" s="74">
        <v>2</v>
      </c>
      <c r="G287" s="77"/>
      <c r="H287" s="77"/>
      <c r="I287" s="76" t="s">
        <v>1104</v>
      </c>
      <c r="J287" s="76"/>
      <c r="K287" s="76"/>
    </row>
    <row r="288" customHeight="1" spans="1:11">
      <c r="A288" s="75"/>
      <c r="B288" s="75"/>
      <c r="C288" s="72" t="s">
        <v>1112</v>
      </c>
      <c r="D288" s="73" t="s">
        <v>1112</v>
      </c>
      <c r="E288" s="68" t="s">
        <v>359</v>
      </c>
      <c r="F288" s="74">
        <v>12</v>
      </c>
      <c r="G288" s="77"/>
      <c r="H288" s="77"/>
      <c r="I288" s="76" t="s">
        <v>1113</v>
      </c>
      <c r="J288" s="76"/>
      <c r="K288" s="76"/>
    </row>
    <row r="289" customHeight="1" spans="1:11">
      <c r="A289" s="75"/>
      <c r="B289" s="75"/>
      <c r="C289" s="72" t="s">
        <v>1114</v>
      </c>
      <c r="D289" s="73" t="s">
        <v>1114</v>
      </c>
      <c r="E289" s="68" t="s">
        <v>359</v>
      </c>
      <c r="F289" s="74">
        <v>5</v>
      </c>
      <c r="G289" s="77"/>
      <c r="H289" s="77"/>
      <c r="I289" s="76" t="s">
        <v>1115</v>
      </c>
      <c r="J289" s="76"/>
      <c r="K289" s="76"/>
    </row>
    <row r="290" customHeight="1" spans="1:11">
      <c r="A290" s="75"/>
      <c r="B290" s="75"/>
      <c r="C290" s="72" t="s">
        <v>1116</v>
      </c>
      <c r="D290" s="73" t="s">
        <v>1116</v>
      </c>
      <c r="E290" s="68" t="s">
        <v>359</v>
      </c>
      <c r="F290" s="74">
        <v>3</v>
      </c>
      <c r="G290" s="77"/>
      <c r="H290" s="77"/>
      <c r="I290" s="76" t="s">
        <v>1117</v>
      </c>
      <c r="J290" s="76"/>
      <c r="K290" s="76"/>
    </row>
    <row r="291" customHeight="1" spans="1:11">
      <c r="A291" s="75"/>
      <c r="B291" s="75"/>
      <c r="C291" s="72" t="s">
        <v>1118</v>
      </c>
      <c r="D291" s="73" t="s">
        <v>1118</v>
      </c>
      <c r="E291" s="68" t="s">
        <v>359</v>
      </c>
      <c r="F291" s="74">
        <v>3</v>
      </c>
      <c r="G291" s="77"/>
      <c r="H291" s="77"/>
      <c r="I291" s="76" t="s">
        <v>1117</v>
      </c>
      <c r="J291" s="76"/>
      <c r="K291" s="76"/>
    </row>
    <row r="292" customHeight="1" spans="1:11">
      <c r="A292" s="75"/>
      <c r="B292" s="75"/>
      <c r="C292" s="72" t="s">
        <v>1119</v>
      </c>
      <c r="D292" s="73" t="s">
        <v>1119</v>
      </c>
      <c r="E292" s="68" t="s">
        <v>359</v>
      </c>
      <c r="F292" s="74">
        <v>11</v>
      </c>
      <c r="G292" s="77"/>
      <c r="H292" s="77"/>
      <c r="I292" s="76" t="s">
        <v>1115</v>
      </c>
      <c r="J292" s="76"/>
      <c r="K292" s="76"/>
    </row>
    <row r="293" customHeight="1" spans="1:11">
      <c r="A293" s="75"/>
      <c r="B293" s="75"/>
      <c r="C293" s="72" t="s">
        <v>1120</v>
      </c>
      <c r="D293" s="73" t="s">
        <v>1120</v>
      </c>
      <c r="E293" s="68" t="s">
        <v>359</v>
      </c>
      <c r="F293" s="74">
        <v>5</v>
      </c>
      <c r="G293" s="77"/>
      <c r="H293" s="77"/>
      <c r="I293" s="76" t="s">
        <v>1117</v>
      </c>
      <c r="J293" s="76"/>
      <c r="K293" s="76"/>
    </row>
    <row r="294" customHeight="1" spans="1:11">
      <c r="A294" s="75"/>
      <c r="B294" s="75"/>
      <c r="C294" s="72" t="s">
        <v>1121</v>
      </c>
      <c r="D294" s="73" t="s">
        <v>1121</v>
      </c>
      <c r="E294" s="68" t="s">
        <v>359</v>
      </c>
      <c r="F294" s="74">
        <v>7</v>
      </c>
      <c r="G294" s="77"/>
      <c r="H294" s="77"/>
      <c r="I294" s="76" t="s">
        <v>1122</v>
      </c>
      <c r="J294" s="76"/>
      <c r="K294" s="76"/>
    </row>
    <row r="295" customHeight="1" spans="1:11">
      <c r="A295" s="75"/>
      <c r="B295" s="75"/>
      <c r="C295" s="72" t="s">
        <v>1123</v>
      </c>
      <c r="D295" s="73" t="s">
        <v>1123</v>
      </c>
      <c r="E295" s="68" t="s">
        <v>359</v>
      </c>
      <c r="F295" s="74">
        <v>5</v>
      </c>
      <c r="G295" s="77"/>
      <c r="H295" s="77"/>
      <c r="I295" s="76" t="s">
        <v>1124</v>
      </c>
      <c r="J295" s="76"/>
      <c r="K295" s="76"/>
    </row>
    <row r="296" customHeight="1" spans="1:11">
      <c r="A296" s="75"/>
      <c r="B296" s="78"/>
      <c r="C296" s="72" t="s">
        <v>1125</v>
      </c>
      <c r="D296" s="73" t="s">
        <v>1125</v>
      </c>
      <c r="E296" s="68" t="s">
        <v>359</v>
      </c>
      <c r="F296" s="74">
        <v>2</v>
      </c>
      <c r="G296" s="77"/>
      <c r="H296" s="77"/>
      <c r="I296" s="76" t="s">
        <v>1115</v>
      </c>
      <c r="J296" s="76"/>
      <c r="K296" s="76"/>
    </row>
    <row r="297" customHeight="1" spans="1:11">
      <c r="A297" s="75"/>
      <c r="B297" s="71" t="s">
        <v>1126</v>
      </c>
      <c r="C297" s="72" t="s">
        <v>1127</v>
      </c>
      <c r="D297" s="73" t="s">
        <v>1127</v>
      </c>
      <c r="E297" s="68" t="s">
        <v>1128</v>
      </c>
      <c r="F297" s="74">
        <v>1653</v>
      </c>
      <c r="G297" s="77"/>
      <c r="H297" s="77"/>
      <c r="I297" s="76" t="s">
        <v>1129</v>
      </c>
      <c r="J297" s="76"/>
      <c r="K297" s="76"/>
    </row>
    <row r="298" customHeight="1" spans="1:11">
      <c r="A298" s="75"/>
      <c r="B298" s="75"/>
      <c r="C298" s="72" t="s">
        <v>1130</v>
      </c>
      <c r="D298" s="73" t="s">
        <v>1130</v>
      </c>
      <c r="E298" s="68" t="s">
        <v>1128</v>
      </c>
      <c r="F298" s="74">
        <v>2286</v>
      </c>
      <c r="G298" s="77"/>
      <c r="H298" s="77"/>
      <c r="I298" s="76" t="s">
        <v>1131</v>
      </c>
      <c r="J298" s="76"/>
      <c r="K298" s="76"/>
    </row>
    <row r="299" customHeight="1" spans="1:11">
      <c r="A299" s="75"/>
      <c r="B299" s="75"/>
      <c r="C299" s="72" t="s">
        <v>1132</v>
      </c>
      <c r="D299" s="73" t="s">
        <v>1132</v>
      </c>
      <c r="E299" s="68" t="s">
        <v>1128</v>
      </c>
      <c r="F299" s="74">
        <v>1716</v>
      </c>
      <c r="G299" s="77"/>
      <c r="H299" s="77"/>
      <c r="I299" s="76" t="s">
        <v>1133</v>
      </c>
      <c r="J299" s="76"/>
      <c r="K299" s="76"/>
    </row>
    <row r="300" customHeight="1" spans="1:11">
      <c r="A300" s="75"/>
      <c r="B300" s="75"/>
      <c r="C300" s="72" t="s">
        <v>1134</v>
      </c>
      <c r="D300" s="73" t="s">
        <v>1134</v>
      </c>
      <c r="E300" s="68" t="s">
        <v>1128</v>
      </c>
      <c r="F300" s="74">
        <v>2029</v>
      </c>
      <c r="G300" s="77"/>
      <c r="H300" s="77"/>
      <c r="I300" s="76" t="s">
        <v>1133</v>
      </c>
      <c r="J300" s="76"/>
      <c r="K300" s="76"/>
    </row>
    <row r="301" customHeight="1" spans="1:11">
      <c r="A301" s="75"/>
      <c r="B301" s="75"/>
      <c r="C301" s="72" t="s">
        <v>1135</v>
      </c>
      <c r="D301" s="73" t="s">
        <v>1135</v>
      </c>
      <c r="E301" s="68" t="s">
        <v>1128</v>
      </c>
      <c r="F301" s="74">
        <v>7403</v>
      </c>
      <c r="G301" s="77"/>
      <c r="H301" s="77"/>
      <c r="I301" s="76" t="s">
        <v>1136</v>
      </c>
      <c r="J301" s="76"/>
      <c r="K301" s="76"/>
    </row>
    <row r="302" customHeight="1" spans="1:11">
      <c r="A302" s="75"/>
      <c r="B302" s="75"/>
      <c r="C302" s="72" t="s">
        <v>1137</v>
      </c>
      <c r="D302" s="73" t="s">
        <v>1137</v>
      </c>
      <c r="E302" s="68" t="s">
        <v>1128</v>
      </c>
      <c r="F302" s="74">
        <v>1130</v>
      </c>
      <c r="G302" s="77"/>
      <c r="H302" s="77"/>
      <c r="I302" s="76" t="s">
        <v>1138</v>
      </c>
      <c r="J302" s="76"/>
      <c r="K302" s="76"/>
    </row>
    <row r="303" customHeight="1" spans="1:11">
      <c r="A303" s="75"/>
      <c r="B303" s="75"/>
      <c r="C303" s="72" t="s">
        <v>1139</v>
      </c>
      <c r="D303" s="73" t="s">
        <v>1139</v>
      </c>
      <c r="E303" s="68" t="s">
        <v>1128</v>
      </c>
      <c r="F303" s="74">
        <v>4925</v>
      </c>
      <c r="G303" s="77"/>
      <c r="H303" s="77"/>
      <c r="I303" s="76" t="s">
        <v>1140</v>
      </c>
      <c r="J303" s="76"/>
      <c r="K303" s="76"/>
    </row>
    <row r="304" customHeight="1" spans="1:11">
      <c r="A304" s="75"/>
      <c r="B304" s="75"/>
      <c r="C304" s="72" t="s">
        <v>1141</v>
      </c>
      <c r="D304" s="73" t="s">
        <v>1141</v>
      </c>
      <c r="E304" s="68" t="s">
        <v>1128</v>
      </c>
      <c r="F304" s="74">
        <v>3346</v>
      </c>
      <c r="G304" s="77"/>
      <c r="H304" s="77"/>
      <c r="I304" s="76" t="s">
        <v>1140</v>
      </c>
      <c r="J304" s="76"/>
      <c r="K304" s="76"/>
    </row>
    <row r="305" customHeight="1" spans="1:11">
      <c r="A305" s="75"/>
      <c r="B305" s="75"/>
      <c r="C305" s="72" t="s">
        <v>1142</v>
      </c>
      <c r="D305" s="73" t="s">
        <v>1142</v>
      </c>
      <c r="E305" s="68" t="s">
        <v>1128</v>
      </c>
      <c r="F305" s="74">
        <v>6733</v>
      </c>
      <c r="G305" s="77"/>
      <c r="H305" s="77"/>
      <c r="I305" s="76" t="s">
        <v>1140</v>
      </c>
      <c r="J305" s="76"/>
      <c r="K305" s="76"/>
    </row>
    <row r="306" customHeight="1" spans="1:11">
      <c r="A306" s="75"/>
      <c r="B306" s="75"/>
      <c r="C306" s="72" t="s">
        <v>1143</v>
      </c>
      <c r="D306" s="73" t="s">
        <v>1143</v>
      </c>
      <c r="E306" s="68" t="s">
        <v>1128</v>
      </c>
      <c r="F306" s="74">
        <v>1673</v>
      </c>
      <c r="G306" s="77"/>
      <c r="H306" s="77"/>
      <c r="I306" s="76" t="s">
        <v>1144</v>
      </c>
      <c r="J306" s="76"/>
      <c r="K306" s="76"/>
    </row>
    <row r="307" customHeight="1" spans="1:11">
      <c r="A307" s="75"/>
      <c r="B307" s="75"/>
      <c r="C307" s="72" t="s">
        <v>1145</v>
      </c>
      <c r="D307" s="73" t="s">
        <v>1145</v>
      </c>
      <c r="E307" s="68" t="s">
        <v>1128</v>
      </c>
      <c r="F307" s="74">
        <v>580</v>
      </c>
      <c r="G307" s="77"/>
      <c r="H307" s="77"/>
      <c r="I307" s="76" t="s">
        <v>1144</v>
      </c>
      <c r="J307" s="76"/>
      <c r="K307" s="76"/>
    </row>
    <row r="308" customHeight="1" spans="1:11">
      <c r="A308" s="75"/>
      <c r="B308" s="75"/>
      <c r="C308" s="72" t="s">
        <v>1146</v>
      </c>
      <c r="D308" s="73" t="s">
        <v>1146</v>
      </c>
      <c r="E308" s="68" t="s">
        <v>1128</v>
      </c>
      <c r="F308" s="74">
        <v>1737</v>
      </c>
      <c r="G308" s="77"/>
      <c r="H308" s="77"/>
      <c r="I308" s="76" t="s">
        <v>1144</v>
      </c>
      <c r="J308" s="76"/>
      <c r="K308" s="76"/>
    </row>
    <row r="309" customHeight="1" spans="1:11">
      <c r="A309" s="75"/>
      <c r="B309" s="75"/>
      <c r="C309" s="72" t="s">
        <v>1147</v>
      </c>
      <c r="D309" s="73" t="s">
        <v>1147</v>
      </c>
      <c r="E309" s="68" t="s">
        <v>1128</v>
      </c>
      <c r="F309" s="74">
        <v>3876</v>
      </c>
      <c r="G309" s="77"/>
      <c r="H309" s="77"/>
      <c r="I309" s="76" t="s">
        <v>1148</v>
      </c>
      <c r="J309" s="76"/>
      <c r="K309" s="76"/>
    </row>
    <row r="310" customHeight="1" spans="1:11">
      <c r="A310" s="75"/>
      <c r="B310" s="75"/>
      <c r="C310" s="72" t="s">
        <v>1149</v>
      </c>
      <c r="D310" s="73" t="s">
        <v>1149</v>
      </c>
      <c r="E310" s="68" t="s">
        <v>1128</v>
      </c>
      <c r="F310" s="74">
        <v>12311</v>
      </c>
      <c r="G310" s="77"/>
      <c r="H310" s="77"/>
      <c r="I310" s="76" t="s">
        <v>1148</v>
      </c>
      <c r="J310" s="76"/>
      <c r="K310" s="76"/>
    </row>
    <row r="311" customHeight="1" spans="1:11">
      <c r="A311" s="75"/>
      <c r="B311" s="75"/>
      <c r="C311" s="72" t="s">
        <v>1150</v>
      </c>
      <c r="D311" s="73" t="s">
        <v>1150</v>
      </c>
      <c r="E311" s="68" t="s">
        <v>1128</v>
      </c>
      <c r="F311" s="74">
        <v>1961</v>
      </c>
      <c r="G311" s="77"/>
      <c r="H311" s="77"/>
      <c r="I311" s="76" t="s">
        <v>1151</v>
      </c>
      <c r="J311" s="76"/>
      <c r="K311" s="76"/>
    </row>
    <row r="312" customHeight="1" spans="1:11">
      <c r="A312" s="75"/>
      <c r="B312" s="75"/>
      <c r="C312" s="72" t="s">
        <v>1152</v>
      </c>
      <c r="D312" s="73" t="s">
        <v>1152</v>
      </c>
      <c r="E312" s="68" t="s">
        <v>1128</v>
      </c>
      <c r="F312" s="74">
        <v>9968</v>
      </c>
      <c r="G312" s="77"/>
      <c r="H312" s="77"/>
      <c r="I312" s="76" t="s">
        <v>1153</v>
      </c>
      <c r="J312" s="76"/>
      <c r="K312" s="76"/>
    </row>
    <row r="313" customHeight="1" spans="1:11">
      <c r="A313" s="75"/>
      <c r="B313" s="75"/>
      <c r="C313" s="72" t="s">
        <v>1154</v>
      </c>
      <c r="D313" s="73" t="s">
        <v>1154</v>
      </c>
      <c r="E313" s="68" t="s">
        <v>1128</v>
      </c>
      <c r="F313" s="74">
        <v>1059</v>
      </c>
      <c r="G313" s="77"/>
      <c r="H313" s="77"/>
      <c r="I313" s="76" t="s">
        <v>1129</v>
      </c>
      <c r="J313" s="76"/>
      <c r="K313" s="76"/>
    </row>
    <row r="314" customHeight="1" spans="1:11">
      <c r="A314" s="75"/>
      <c r="B314" s="75"/>
      <c r="C314" s="72" t="s">
        <v>1155</v>
      </c>
      <c r="D314" s="73" t="s">
        <v>1155</v>
      </c>
      <c r="E314" s="68" t="s">
        <v>1128</v>
      </c>
      <c r="F314" s="74">
        <v>2129</v>
      </c>
      <c r="G314" s="77"/>
      <c r="H314" s="77"/>
      <c r="I314" s="76" t="s">
        <v>1133</v>
      </c>
      <c r="J314" s="76"/>
      <c r="K314" s="76"/>
    </row>
    <row r="315" customHeight="1" spans="1:11">
      <c r="A315" s="75"/>
      <c r="B315" s="75"/>
      <c r="C315" s="72" t="s">
        <v>1156</v>
      </c>
      <c r="D315" s="73" t="s">
        <v>1156</v>
      </c>
      <c r="E315" s="68" t="s">
        <v>1128</v>
      </c>
      <c r="F315" s="74">
        <v>108</v>
      </c>
      <c r="G315" s="77"/>
      <c r="H315" s="77"/>
      <c r="I315" s="76"/>
      <c r="J315" s="76"/>
      <c r="K315" s="76"/>
    </row>
    <row r="316" customHeight="1" spans="1:11">
      <c r="A316" s="75"/>
      <c r="B316" s="75"/>
      <c r="C316" s="72" t="s">
        <v>1157</v>
      </c>
      <c r="D316" s="73" t="s">
        <v>1157</v>
      </c>
      <c r="E316" s="68" t="s">
        <v>1128</v>
      </c>
      <c r="F316" s="74">
        <v>6131</v>
      </c>
      <c r="G316" s="77"/>
      <c r="H316" s="77"/>
      <c r="I316" s="77"/>
      <c r="J316" s="76"/>
      <c r="K316" s="76"/>
    </row>
    <row r="317" customHeight="1" spans="1:11">
      <c r="A317" s="78"/>
      <c r="B317" s="78"/>
      <c r="C317" s="72" t="s">
        <v>1158</v>
      </c>
      <c r="D317" s="73" t="s">
        <v>1158</v>
      </c>
      <c r="E317" s="68" t="s">
        <v>1128</v>
      </c>
      <c r="F317" s="74">
        <f>80579+46787+1573</f>
        <v>128939</v>
      </c>
      <c r="G317" s="77"/>
      <c r="H317" s="77"/>
      <c r="I317" s="77"/>
      <c r="J317" s="76"/>
      <c r="K317" s="76"/>
    </row>
    <row r="318" customHeight="1" spans="1:11">
      <c r="A318" s="66" t="s">
        <v>1159</v>
      </c>
      <c r="B318" s="71" t="s">
        <v>1160</v>
      </c>
      <c r="C318" s="72" t="s">
        <v>1035</v>
      </c>
      <c r="D318" s="73" t="s">
        <v>1035</v>
      </c>
      <c r="E318" s="68" t="s">
        <v>359</v>
      </c>
      <c r="F318" s="74">
        <v>132</v>
      </c>
      <c r="G318" s="77"/>
      <c r="H318" s="77"/>
      <c r="I318" s="77" t="s">
        <v>1161</v>
      </c>
      <c r="J318" s="76"/>
      <c r="K318" s="76"/>
    </row>
    <row r="319" customHeight="1" spans="1:11">
      <c r="A319" s="66"/>
      <c r="B319" s="75"/>
      <c r="C319" s="72" t="s">
        <v>1035</v>
      </c>
      <c r="D319" s="73" t="s">
        <v>1035</v>
      </c>
      <c r="E319" s="68" t="s">
        <v>359</v>
      </c>
      <c r="F319" s="74">
        <v>68</v>
      </c>
      <c r="G319" s="77"/>
      <c r="H319" s="77"/>
      <c r="I319" s="77" t="s">
        <v>1162</v>
      </c>
      <c r="J319" s="76"/>
      <c r="K319" s="76"/>
    </row>
    <row r="320" customHeight="1" spans="1:11">
      <c r="A320" s="66"/>
      <c r="B320" s="75"/>
      <c r="C320" s="72" t="s">
        <v>1035</v>
      </c>
      <c r="D320" s="73" t="s">
        <v>1035</v>
      </c>
      <c r="E320" s="68" t="s">
        <v>359</v>
      </c>
      <c r="F320" s="74">
        <v>19</v>
      </c>
      <c r="G320" s="77"/>
      <c r="H320" s="77"/>
      <c r="I320" s="77" t="s">
        <v>1163</v>
      </c>
      <c r="J320" s="76"/>
      <c r="K320" s="76"/>
    </row>
    <row r="321" customHeight="1" spans="1:11">
      <c r="A321" s="66"/>
      <c r="B321" s="75"/>
      <c r="C321" s="72" t="s">
        <v>1164</v>
      </c>
      <c r="D321" s="73" t="s">
        <v>1164</v>
      </c>
      <c r="E321" s="68" t="s">
        <v>359</v>
      </c>
      <c r="F321" s="74">
        <v>20</v>
      </c>
      <c r="G321" s="77"/>
      <c r="H321" s="77"/>
      <c r="I321" s="77">
        <v>40</v>
      </c>
      <c r="J321" s="76"/>
      <c r="K321" s="76"/>
    </row>
    <row r="322" customHeight="1" spans="1:11">
      <c r="A322" s="66"/>
      <c r="B322" s="75"/>
      <c r="C322" s="72" t="s">
        <v>1054</v>
      </c>
      <c r="D322" s="73" t="s">
        <v>1054</v>
      </c>
      <c r="E322" s="68" t="s">
        <v>359</v>
      </c>
      <c r="F322" s="74">
        <v>139</v>
      </c>
      <c r="G322" s="77"/>
      <c r="H322" s="77"/>
      <c r="I322" s="77" t="s">
        <v>1165</v>
      </c>
      <c r="J322" s="76"/>
      <c r="K322" s="76"/>
    </row>
    <row r="323" customHeight="1" spans="1:11">
      <c r="A323" s="66"/>
      <c r="B323" s="75"/>
      <c r="C323" s="72" t="s">
        <v>1054</v>
      </c>
      <c r="D323" s="73" t="s">
        <v>1054</v>
      </c>
      <c r="E323" s="68" t="s">
        <v>359</v>
      </c>
      <c r="F323" s="74">
        <v>84</v>
      </c>
      <c r="G323" s="77"/>
      <c r="H323" s="77"/>
      <c r="I323" s="77" t="s">
        <v>1166</v>
      </c>
      <c r="J323" s="76"/>
      <c r="K323" s="76"/>
    </row>
    <row r="324" customHeight="1" spans="1:11">
      <c r="A324" s="66"/>
      <c r="B324" s="75"/>
      <c r="C324" s="72" t="s">
        <v>1054</v>
      </c>
      <c r="D324" s="73" t="s">
        <v>1054</v>
      </c>
      <c r="E324" s="68" t="s">
        <v>359</v>
      </c>
      <c r="F324" s="74">
        <v>59</v>
      </c>
      <c r="G324" s="77"/>
      <c r="H324" s="77"/>
      <c r="I324" s="77" t="s">
        <v>1167</v>
      </c>
      <c r="J324" s="76"/>
      <c r="K324" s="76"/>
    </row>
    <row r="325" customHeight="1" spans="1:11">
      <c r="A325" s="66"/>
      <c r="B325" s="75"/>
      <c r="C325" s="72" t="s">
        <v>1054</v>
      </c>
      <c r="D325" s="73" t="s">
        <v>1054</v>
      </c>
      <c r="E325" s="68" t="s">
        <v>359</v>
      </c>
      <c r="F325" s="74">
        <v>5</v>
      </c>
      <c r="G325" s="77"/>
      <c r="H325" s="77"/>
      <c r="I325" s="77" t="s">
        <v>1168</v>
      </c>
      <c r="J325" s="76"/>
      <c r="K325" s="76"/>
    </row>
    <row r="326" customHeight="1" spans="1:11">
      <c r="A326" s="66"/>
      <c r="B326" s="75"/>
      <c r="C326" s="72" t="s">
        <v>1169</v>
      </c>
      <c r="D326" s="73" t="s">
        <v>1169</v>
      </c>
      <c r="E326" s="68" t="s">
        <v>359</v>
      </c>
      <c r="F326" s="74">
        <v>7</v>
      </c>
      <c r="G326" s="77"/>
      <c r="H326" s="77"/>
      <c r="I326" s="77" t="s">
        <v>1170</v>
      </c>
      <c r="J326" s="76"/>
      <c r="K326" s="76"/>
    </row>
    <row r="327" customHeight="1" spans="1:11">
      <c r="A327" s="66"/>
      <c r="B327" s="75"/>
      <c r="C327" s="72" t="s">
        <v>1171</v>
      </c>
      <c r="D327" s="73" t="s">
        <v>1171</v>
      </c>
      <c r="E327" s="68" t="s">
        <v>359</v>
      </c>
      <c r="F327" s="74">
        <v>35</v>
      </c>
      <c r="G327" s="77"/>
      <c r="H327" s="77"/>
      <c r="I327" s="77" t="s">
        <v>1172</v>
      </c>
      <c r="J327" s="76"/>
      <c r="K327" s="76"/>
    </row>
    <row r="328" customHeight="1" spans="1:11">
      <c r="A328" s="66"/>
      <c r="B328" s="75"/>
      <c r="C328" s="72" t="s">
        <v>1074</v>
      </c>
      <c r="D328" s="73" t="s">
        <v>1074</v>
      </c>
      <c r="E328" s="68" t="s">
        <v>359</v>
      </c>
      <c r="F328" s="74">
        <v>48</v>
      </c>
      <c r="G328" s="77"/>
      <c r="H328" s="77"/>
      <c r="I328" s="77" t="s">
        <v>1173</v>
      </c>
      <c r="J328" s="76"/>
      <c r="K328" s="76"/>
    </row>
    <row r="329" customHeight="1" spans="1:11">
      <c r="A329" s="66"/>
      <c r="B329" s="75"/>
      <c r="C329" s="72" t="s">
        <v>1074</v>
      </c>
      <c r="D329" s="73" t="s">
        <v>1074</v>
      </c>
      <c r="E329" s="68" t="s">
        <v>359</v>
      </c>
      <c r="F329" s="74">
        <v>37</v>
      </c>
      <c r="G329" s="77"/>
      <c r="H329" s="77"/>
      <c r="I329" s="77" t="s">
        <v>1174</v>
      </c>
      <c r="J329" s="76"/>
      <c r="K329" s="76"/>
    </row>
    <row r="330" customHeight="1" spans="1:11">
      <c r="A330" s="66"/>
      <c r="B330" s="75"/>
      <c r="C330" s="72" t="s">
        <v>1079</v>
      </c>
      <c r="D330" s="73" t="s">
        <v>1079</v>
      </c>
      <c r="E330" s="68" t="s">
        <v>359</v>
      </c>
      <c r="F330" s="74">
        <f>56+18+24+33</f>
        <v>131</v>
      </c>
      <c r="G330" s="77"/>
      <c r="H330" s="77"/>
      <c r="I330" s="77" t="s">
        <v>1175</v>
      </c>
      <c r="J330" s="76"/>
      <c r="K330" s="76"/>
    </row>
    <row r="331" customHeight="1" spans="1:11">
      <c r="A331" s="66"/>
      <c r="B331" s="75"/>
      <c r="C331" s="72" t="s">
        <v>1176</v>
      </c>
      <c r="D331" s="73" t="s">
        <v>1176</v>
      </c>
      <c r="E331" s="68" t="s">
        <v>359</v>
      </c>
      <c r="F331" s="74">
        <v>35</v>
      </c>
      <c r="G331" s="77"/>
      <c r="H331" s="77"/>
      <c r="I331" s="77" t="s">
        <v>1173</v>
      </c>
      <c r="J331" s="76"/>
      <c r="K331" s="76"/>
    </row>
    <row r="332" customHeight="1" spans="1:11">
      <c r="A332" s="66"/>
      <c r="B332" s="75"/>
      <c r="C332" s="72" t="s">
        <v>1176</v>
      </c>
      <c r="D332" s="73" t="s">
        <v>1176</v>
      </c>
      <c r="E332" s="68" t="s">
        <v>359</v>
      </c>
      <c r="F332" s="74">
        <v>30</v>
      </c>
      <c r="G332" s="77"/>
      <c r="H332" s="77"/>
      <c r="I332" s="77" t="s">
        <v>1177</v>
      </c>
      <c r="J332" s="76"/>
      <c r="K332" s="76"/>
    </row>
    <row r="333" customHeight="1" spans="1:11">
      <c r="A333" s="66"/>
      <c r="B333" s="75"/>
      <c r="C333" s="72" t="s">
        <v>1178</v>
      </c>
      <c r="D333" s="73" t="s">
        <v>1178</v>
      </c>
      <c r="E333" s="68" t="s">
        <v>359</v>
      </c>
      <c r="F333" s="74">
        <v>33</v>
      </c>
      <c r="G333" s="77"/>
      <c r="H333" s="77"/>
      <c r="I333" s="77" t="s">
        <v>1179</v>
      </c>
      <c r="J333" s="76"/>
      <c r="K333" s="76"/>
    </row>
    <row r="334" customHeight="1" spans="1:11">
      <c r="A334" s="66"/>
      <c r="B334" s="75"/>
      <c r="C334" s="72" t="s">
        <v>1178</v>
      </c>
      <c r="D334" s="73" t="s">
        <v>1178</v>
      </c>
      <c r="E334" s="68" t="s">
        <v>359</v>
      </c>
      <c r="F334" s="74">
        <v>96</v>
      </c>
      <c r="G334" s="77"/>
      <c r="H334" s="77"/>
      <c r="I334" s="77" t="s">
        <v>1180</v>
      </c>
      <c r="J334" s="76"/>
      <c r="K334" s="76"/>
    </row>
    <row r="335" customHeight="1" spans="1:11">
      <c r="A335" s="66"/>
      <c r="B335" s="75"/>
      <c r="C335" s="72" t="s">
        <v>1178</v>
      </c>
      <c r="D335" s="73" t="s">
        <v>1178</v>
      </c>
      <c r="E335" s="68" t="s">
        <v>359</v>
      </c>
      <c r="F335" s="74">
        <v>6</v>
      </c>
      <c r="G335" s="77"/>
      <c r="H335" s="77"/>
      <c r="I335" s="77">
        <v>30.5</v>
      </c>
      <c r="J335" s="76"/>
      <c r="K335" s="76"/>
    </row>
    <row r="336" customHeight="1" spans="1:11">
      <c r="A336" s="66"/>
      <c r="B336" s="75"/>
      <c r="C336" s="72" t="s">
        <v>1053</v>
      </c>
      <c r="D336" s="73" t="s">
        <v>1053</v>
      </c>
      <c r="E336" s="68" t="s">
        <v>359</v>
      </c>
      <c r="F336" s="74">
        <v>119</v>
      </c>
      <c r="G336" s="77"/>
      <c r="H336" s="77"/>
      <c r="I336" s="77" t="s">
        <v>1170</v>
      </c>
      <c r="J336" s="76"/>
      <c r="K336" s="76"/>
    </row>
    <row r="337" customHeight="1" spans="1:11">
      <c r="A337" s="66"/>
      <c r="B337" s="75"/>
      <c r="C337" s="72" t="s">
        <v>1053</v>
      </c>
      <c r="D337" s="73" t="s">
        <v>1053</v>
      </c>
      <c r="E337" s="68" t="s">
        <v>359</v>
      </c>
      <c r="F337" s="74">
        <v>63</v>
      </c>
      <c r="G337" s="77"/>
      <c r="H337" s="77"/>
      <c r="I337" s="77" t="s">
        <v>1181</v>
      </c>
      <c r="J337" s="76"/>
      <c r="K337" s="76"/>
    </row>
    <row r="338" customHeight="1" spans="1:11">
      <c r="A338" s="66"/>
      <c r="B338" s="75"/>
      <c r="C338" s="72" t="s">
        <v>1182</v>
      </c>
      <c r="D338" s="73" t="s">
        <v>1182</v>
      </c>
      <c r="E338" s="68" t="s">
        <v>359</v>
      </c>
      <c r="F338" s="74">
        <v>4</v>
      </c>
      <c r="G338" s="77"/>
      <c r="H338" s="77"/>
      <c r="I338" s="77" t="s">
        <v>1180</v>
      </c>
      <c r="J338" s="76"/>
      <c r="K338" s="76"/>
    </row>
    <row r="339" customHeight="1" spans="1:11">
      <c r="A339" s="66"/>
      <c r="B339" s="75"/>
      <c r="C339" s="72" t="s">
        <v>1182</v>
      </c>
      <c r="D339" s="73" t="s">
        <v>1182</v>
      </c>
      <c r="E339" s="68" t="s">
        <v>359</v>
      </c>
      <c r="F339" s="74">
        <v>14</v>
      </c>
      <c r="G339" s="77"/>
      <c r="H339" s="77"/>
      <c r="I339" s="77" t="s">
        <v>1183</v>
      </c>
      <c r="J339" s="76"/>
      <c r="K339" s="76"/>
    </row>
    <row r="340" customHeight="1" spans="1:11">
      <c r="A340" s="66"/>
      <c r="B340" s="75"/>
      <c r="C340" s="72" t="s">
        <v>1184</v>
      </c>
      <c r="D340" s="73" t="s">
        <v>1184</v>
      </c>
      <c r="E340" s="68" t="s">
        <v>359</v>
      </c>
      <c r="F340" s="74">
        <v>6</v>
      </c>
      <c r="G340" s="77"/>
      <c r="H340" s="77"/>
      <c r="I340" s="77">
        <v>35</v>
      </c>
      <c r="J340" s="76"/>
      <c r="K340" s="76"/>
    </row>
    <row r="341" customHeight="1" spans="1:11">
      <c r="A341" s="66"/>
      <c r="B341" s="75"/>
      <c r="C341" s="72" t="s">
        <v>1185</v>
      </c>
      <c r="D341" s="73" t="s">
        <v>1185</v>
      </c>
      <c r="E341" s="68" t="s">
        <v>359</v>
      </c>
      <c r="F341" s="74">
        <v>9</v>
      </c>
      <c r="G341" s="77"/>
      <c r="H341" s="77"/>
      <c r="I341" s="77" t="s">
        <v>1186</v>
      </c>
      <c r="J341" s="76"/>
      <c r="K341" s="76"/>
    </row>
    <row r="342" customHeight="1" spans="1:11">
      <c r="A342" s="66"/>
      <c r="B342" s="75"/>
      <c r="C342" s="72" t="s">
        <v>1076</v>
      </c>
      <c r="D342" s="73" t="s">
        <v>1076</v>
      </c>
      <c r="E342" s="68" t="s">
        <v>359</v>
      </c>
      <c r="F342" s="74">
        <v>2</v>
      </c>
      <c r="G342" s="77"/>
      <c r="H342" s="77"/>
      <c r="I342" s="77" t="s">
        <v>1187</v>
      </c>
      <c r="J342" s="76"/>
      <c r="K342" s="76"/>
    </row>
    <row r="343" customHeight="1" spans="1:11">
      <c r="A343" s="66"/>
      <c r="B343" s="75"/>
      <c r="C343" s="72" t="s">
        <v>1188</v>
      </c>
      <c r="D343" s="73" t="s">
        <v>1188</v>
      </c>
      <c r="E343" s="68" t="s">
        <v>359</v>
      </c>
      <c r="F343" s="74">
        <v>98</v>
      </c>
      <c r="G343" s="77"/>
      <c r="H343" s="77"/>
      <c r="I343" s="77" t="s">
        <v>1189</v>
      </c>
      <c r="J343" s="76"/>
      <c r="K343" s="76"/>
    </row>
    <row r="344" customHeight="1" spans="1:11">
      <c r="A344" s="66"/>
      <c r="B344" s="75"/>
      <c r="C344" s="72" t="s">
        <v>1188</v>
      </c>
      <c r="D344" s="73" t="s">
        <v>1188</v>
      </c>
      <c r="E344" s="68" t="s">
        <v>359</v>
      </c>
      <c r="F344" s="74">
        <v>143</v>
      </c>
      <c r="G344" s="77"/>
      <c r="H344" s="77"/>
      <c r="I344" s="77" t="s">
        <v>1161</v>
      </c>
      <c r="J344" s="76"/>
      <c r="K344" s="76"/>
    </row>
    <row r="345" customHeight="1" spans="1:11">
      <c r="A345" s="66"/>
      <c r="B345" s="78"/>
      <c r="C345" s="72" t="s">
        <v>1188</v>
      </c>
      <c r="D345" s="73" t="s">
        <v>1188</v>
      </c>
      <c r="E345" s="68" t="s">
        <v>359</v>
      </c>
      <c r="F345" s="74">
        <v>158</v>
      </c>
      <c r="G345" s="77"/>
      <c r="H345" s="77"/>
      <c r="I345" s="77" t="s">
        <v>1168</v>
      </c>
      <c r="J345" s="76"/>
      <c r="K345" s="76"/>
    </row>
    <row r="346" customHeight="1" spans="1:11">
      <c r="A346" s="66"/>
      <c r="B346" s="71" t="s">
        <v>1190</v>
      </c>
      <c r="C346" s="72" t="s">
        <v>1135</v>
      </c>
      <c r="D346" s="73" t="s">
        <v>1135</v>
      </c>
      <c r="E346" s="68" t="s">
        <v>1128</v>
      </c>
      <c r="F346" s="74">
        <v>2128</v>
      </c>
      <c r="G346" s="77"/>
      <c r="H346" s="77"/>
      <c r="I346" s="77"/>
      <c r="J346" s="76"/>
      <c r="K346" s="76"/>
    </row>
    <row r="347" customHeight="1" spans="1:11">
      <c r="A347" s="66"/>
      <c r="B347" s="75"/>
      <c r="C347" s="72" t="s">
        <v>1191</v>
      </c>
      <c r="D347" s="73" t="s">
        <v>1191</v>
      </c>
      <c r="E347" s="68" t="s">
        <v>1128</v>
      </c>
      <c r="F347" s="74">
        <v>1236</v>
      </c>
      <c r="G347" s="77"/>
      <c r="H347" s="77"/>
      <c r="I347" s="77"/>
      <c r="J347" s="76"/>
      <c r="K347" s="76"/>
    </row>
    <row r="348" customHeight="1" spans="1:11">
      <c r="A348" s="66"/>
      <c r="B348" s="75"/>
      <c r="C348" s="72" t="s">
        <v>1192</v>
      </c>
      <c r="D348" s="73" t="s">
        <v>1192</v>
      </c>
      <c r="E348" s="68" t="s">
        <v>1128</v>
      </c>
      <c r="F348" s="74">
        <v>3305</v>
      </c>
      <c r="G348" s="77"/>
      <c r="H348" s="77"/>
      <c r="I348" s="77"/>
      <c r="J348" s="76"/>
      <c r="K348" s="76"/>
    </row>
    <row r="349" customHeight="1" spans="1:11">
      <c r="A349" s="66"/>
      <c r="B349" s="75"/>
      <c r="C349" s="72" t="s">
        <v>1149</v>
      </c>
      <c r="D349" s="73" t="s">
        <v>1149</v>
      </c>
      <c r="E349" s="68" t="s">
        <v>1128</v>
      </c>
      <c r="F349" s="74">
        <v>2708</v>
      </c>
      <c r="G349" s="77"/>
      <c r="H349" s="77"/>
      <c r="I349" s="77"/>
      <c r="J349" s="76"/>
      <c r="K349" s="76"/>
    </row>
    <row r="350" customHeight="1" spans="1:11">
      <c r="A350" s="66"/>
      <c r="B350" s="75"/>
      <c r="C350" s="72" t="s">
        <v>1193</v>
      </c>
      <c r="D350" s="73" t="s">
        <v>1193</v>
      </c>
      <c r="E350" s="68" t="s">
        <v>1128</v>
      </c>
      <c r="F350" s="74">
        <v>2868</v>
      </c>
      <c r="G350" s="77"/>
      <c r="H350" s="77"/>
      <c r="I350" s="77"/>
      <c r="J350" s="76"/>
      <c r="K350" s="76"/>
    </row>
    <row r="351" customHeight="1" spans="1:11">
      <c r="A351" s="66"/>
      <c r="B351" s="75"/>
      <c r="C351" s="72" t="s">
        <v>1194</v>
      </c>
      <c r="D351" s="73" t="s">
        <v>1194</v>
      </c>
      <c r="E351" s="68" t="s">
        <v>1128</v>
      </c>
      <c r="F351" s="74">
        <v>725</v>
      </c>
      <c r="G351" s="77"/>
      <c r="H351" s="77"/>
      <c r="I351" s="77"/>
      <c r="J351" s="76"/>
      <c r="K351" s="76"/>
    </row>
    <row r="352" customHeight="1" spans="1:11">
      <c r="A352" s="66"/>
      <c r="B352" s="75"/>
      <c r="C352" s="72" t="s">
        <v>1195</v>
      </c>
      <c r="D352" s="73" t="s">
        <v>1195</v>
      </c>
      <c r="E352" s="68" t="s">
        <v>1128</v>
      </c>
      <c r="F352" s="74">
        <f>16686+8108</f>
        <v>24794</v>
      </c>
      <c r="G352" s="77"/>
      <c r="H352" s="77"/>
      <c r="I352" s="77"/>
      <c r="J352" s="76"/>
      <c r="K352" s="76"/>
    </row>
    <row r="353" customHeight="1" spans="1:11">
      <c r="A353" s="66"/>
      <c r="B353" s="75"/>
      <c r="C353" s="72" t="s">
        <v>1143</v>
      </c>
      <c r="D353" s="73" t="s">
        <v>1143</v>
      </c>
      <c r="E353" s="68" t="s">
        <v>1128</v>
      </c>
      <c r="F353" s="74">
        <v>421</v>
      </c>
      <c r="G353" s="77"/>
      <c r="H353" s="77"/>
      <c r="I353" s="77"/>
      <c r="J353" s="76"/>
      <c r="K353" s="76"/>
    </row>
    <row r="354" customHeight="1" spans="1:11">
      <c r="A354" s="66"/>
      <c r="B354" s="75"/>
      <c r="C354" s="72" t="s">
        <v>1196</v>
      </c>
      <c r="D354" s="73" t="s">
        <v>1196</v>
      </c>
      <c r="E354" s="68" t="s">
        <v>1128</v>
      </c>
      <c r="F354" s="74">
        <v>120</v>
      </c>
      <c r="G354" s="77"/>
      <c r="H354" s="77"/>
      <c r="I354" s="77"/>
      <c r="J354" s="76"/>
      <c r="K354" s="76"/>
    </row>
    <row r="355" customHeight="1" spans="1:11">
      <c r="A355" s="66"/>
      <c r="B355" s="75"/>
      <c r="C355" s="72" t="s">
        <v>1139</v>
      </c>
      <c r="D355" s="73" t="s">
        <v>1139</v>
      </c>
      <c r="E355" s="68" t="s">
        <v>1128</v>
      </c>
      <c r="F355" s="74">
        <v>67</v>
      </c>
      <c r="G355" s="77"/>
      <c r="H355" s="77"/>
      <c r="I355" s="77"/>
      <c r="J355" s="76"/>
      <c r="K355" s="76"/>
    </row>
    <row r="356" customHeight="1" spans="1:11">
      <c r="A356" s="66"/>
      <c r="B356" s="75"/>
      <c r="C356" s="72" t="s">
        <v>1197</v>
      </c>
      <c r="D356" s="73" t="s">
        <v>1197</v>
      </c>
      <c r="E356" s="68" t="s">
        <v>1128</v>
      </c>
      <c r="F356" s="74">
        <v>174</v>
      </c>
      <c r="G356" s="77"/>
      <c r="H356" s="77"/>
      <c r="I356" s="77"/>
      <c r="J356" s="76"/>
      <c r="K356" s="76"/>
    </row>
    <row r="357" customHeight="1" spans="1:11">
      <c r="A357" s="66"/>
      <c r="B357" s="75"/>
      <c r="C357" s="72" t="s">
        <v>1198</v>
      </c>
      <c r="D357" s="73" t="s">
        <v>1198</v>
      </c>
      <c r="E357" s="68" t="s">
        <v>1128</v>
      </c>
      <c r="F357" s="74">
        <v>97</v>
      </c>
      <c r="G357" s="77"/>
      <c r="H357" s="77"/>
      <c r="I357" s="77"/>
      <c r="J357" s="76"/>
      <c r="K357" s="76"/>
    </row>
    <row r="358" customHeight="1" spans="1:11">
      <c r="A358" s="66"/>
      <c r="B358" s="75"/>
      <c r="C358" s="72" t="s">
        <v>1199</v>
      </c>
      <c r="D358" s="73" t="s">
        <v>1199</v>
      </c>
      <c r="E358" s="68" t="s">
        <v>1128</v>
      </c>
      <c r="F358" s="74">
        <v>365</v>
      </c>
      <c r="G358" s="77"/>
      <c r="H358" s="77"/>
      <c r="I358" s="77"/>
      <c r="J358" s="76"/>
      <c r="K358" s="76"/>
    </row>
    <row r="359" customHeight="1" spans="1:11">
      <c r="A359" s="66"/>
      <c r="B359" s="75"/>
      <c r="C359" s="72" t="s">
        <v>1127</v>
      </c>
      <c r="D359" s="73" t="s">
        <v>1127</v>
      </c>
      <c r="E359" s="68" t="s">
        <v>1128</v>
      </c>
      <c r="F359" s="74">
        <v>322</v>
      </c>
      <c r="G359" s="77"/>
      <c r="H359" s="77"/>
      <c r="I359" s="77"/>
      <c r="J359" s="76"/>
      <c r="K359" s="76"/>
    </row>
    <row r="360" customHeight="1" spans="1:11">
      <c r="A360" s="66"/>
      <c r="B360" s="75"/>
      <c r="C360" s="72" t="s">
        <v>1200</v>
      </c>
      <c r="D360" s="73" t="s">
        <v>1200</v>
      </c>
      <c r="E360" s="68" t="s">
        <v>1128</v>
      </c>
      <c r="F360" s="74">
        <v>273</v>
      </c>
      <c r="G360" s="77"/>
      <c r="H360" s="77"/>
      <c r="I360" s="77"/>
      <c r="J360" s="76"/>
      <c r="K360" s="76"/>
    </row>
    <row r="361" customHeight="1" spans="1:11">
      <c r="A361" s="66"/>
      <c r="B361" s="75"/>
      <c r="C361" s="72" t="s">
        <v>1201</v>
      </c>
      <c r="D361" s="73" t="s">
        <v>1201</v>
      </c>
      <c r="E361" s="68" t="s">
        <v>1128</v>
      </c>
      <c r="F361" s="74">
        <v>49</v>
      </c>
      <c r="G361" s="77"/>
      <c r="H361" s="77"/>
      <c r="I361" s="77"/>
      <c r="J361" s="76"/>
      <c r="K361" s="76"/>
    </row>
    <row r="362" customHeight="1" spans="1:11">
      <c r="A362" s="66"/>
      <c r="B362" s="75"/>
      <c r="C362" s="72" t="s">
        <v>1202</v>
      </c>
      <c r="D362" s="73" t="s">
        <v>1202</v>
      </c>
      <c r="E362" s="68" t="s">
        <v>1128</v>
      </c>
      <c r="F362" s="74">
        <v>81</v>
      </c>
      <c r="G362" s="77"/>
      <c r="H362" s="77"/>
      <c r="I362" s="77"/>
      <c r="J362" s="76"/>
      <c r="K362" s="76"/>
    </row>
    <row r="363" customHeight="1" spans="1:11">
      <c r="A363" s="66"/>
      <c r="B363" s="75"/>
      <c r="C363" s="72" t="s">
        <v>1203</v>
      </c>
      <c r="D363" s="73" t="s">
        <v>1203</v>
      </c>
      <c r="E363" s="68" t="s">
        <v>1128</v>
      </c>
      <c r="F363" s="74">
        <v>1000</v>
      </c>
      <c r="G363" s="77"/>
      <c r="H363" s="77"/>
      <c r="I363" s="77"/>
      <c r="J363" s="76"/>
      <c r="K363" s="76"/>
    </row>
    <row r="364" customHeight="1" spans="1:11">
      <c r="A364" s="79" t="s">
        <v>1204</v>
      </c>
      <c r="B364" s="71" t="s">
        <v>1205</v>
      </c>
      <c r="C364" s="72" t="s">
        <v>1035</v>
      </c>
      <c r="D364" s="73" t="s">
        <v>1035</v>
      </c>
      <c r="E364" s="68" t="s">
        <v>359</v>
      </c>
      <c r="F364" s="74">
        <f>133+9</f>
        <v>142</v>
      </c>
      <c r="G364" s="77"/>
      <c r="H364" s="77"/>
      <c r="I364" s="77">
        <v>20</v>
      </c>
      <c r="J364" s="76"/>
      <c r="K364" s="76"/>
    </row>
    <row r="365" customHeight="1" spans="1:11">
      <c r="A365" s="79"/>
      <c r="B365" s="75"/>
      <c r="C365" s="72" t="s">
        <v>1035</v>
      </c>
      <c r="D365" s="73" t="s">
        <v>1035</v>
      </c>
      <c r="E365" s="68" t="s">
        <v>359</v>
      </c>
      <c r="F365" s="74">
        <f>256+15</f>
        <v>271</v>
      </c>
      <c r="G365" s="77"/>
      <c r="H365" s="77"/>
      <c r="I365" s="77">
        <v>25</v>
      </c>
      <c r="J365" s="76"/>
      <c r="K365" s="76"/>
    </row>
    <row r="366" customHeight="1" spans="1:11">
      <c r="A366" s="79"/>
      <c r="B366" s="75"/>
      <c r="C366" s="72" t="s">
        <v>1035</v>
      </c>
      <c r="D366" s="73" t="s">
        <v>1035</v>
      </c>
      <c r="E366" s="68" t="s">
        <v>359</v>
      </c>
      <c r="F366" s="74">
        <v>9</v>
      </c>
      <c r="G366" s="80"/>
      <c r="H366" s="80"/>
      <c r="I366" s="80">
        <v>30</v>
      </c>
      <c r="J366" s="76"/>
      <c r="K366" s="76"/>
    </row>
    <row r="367" customHeight="1" spans="1:11">
      <c r="A367" s="79"/>
      <c r="B367" s="75"/>
      <c r="C367" s="72" t="s">
        <v>1178</v>
      </c>
      <c r="D367" s="73" t="s">
        <v>1178</v>
      </c>
      <c r="E367" s="68" t="s">
        <v>359</v>
      </c>
      <c r="F367" s="74">
        <v>39</v>
      </c>
      <c r="G367" s="77"/>
      <c r="H367" s="77"/>
      <c r="I367" s="77" t="s">
        <v>1179</v>
      </c>
      <c r="J367" s="76"/>
      <c r="K367" s="76"/>
    </row>
    <row r="368" customHeight="1" spans="1:11">
      <c r="A368" s="79"/>
      <c r="B368" s="75"/>
      <c r="C368" s="72" t="s">
        <v>1178</v>
      </c>
      <c r="D368" s="73" t="s">
        <v>1178</v>
      </c>
      <c r="E368" s="68" t="s">
        <v>359</v>
      </c>
      <c r="F368" s="74">
        <f>135+19+22+12</f>
        <v>188</v>
      </c>
      <c r="G368" s="77"/>
      <c r="H368" s="77"/>
      <c r="I368" s="77" t="s">
        <v>1168</v>
      </c>
      <c r="J368" s="76"/>
      <c r="K368" s="76"/>
    </row>
    <row r="369" customHeight="1" spans="1:11">
      <c r="A369" s="79"/>
      <c r="B369" s="75"/>
      <c r="C369" s="72" t="s">
        <v>1054</v>
      </c>
      <c r="D369" s="73" t="s">
        <v>1054</v>
      </c>
      <c r="E369" s="68" t="s">
        <v>359</v>
      </c>
      <c r="F369" s="74">
        <v>6</v>
      </c>
      <c r="G369" s="77"/>
      <c r="H369" s="77"/>
      <c r="I369" s="77" t="s">
        <v>1206</v>
      </c>
      <c r="J369" s="76"/>
      <c r="K369" s="76"/>
    </row>
    <row r="370" customHeight="1" spans="1:11">
      <c r="A370" s="79"/>
      <c r="B370" s="75"/>
      <c r="C370" s="72" t="s">
        <v>1054</v>
      </c>
      <c r="D370" s="73" t="s">
        <v>1054</v>
      </c>
      <c r="E370" s="68" t="s">
        <v>359</v>
      </c>
      <c r="F370" s="74">
        <v>5</v>
      </c>
      <c r="G370" s="77"/>
      <c r="H370" s="77"/>
      <c r="I370" s="77" t="s">
        <v>1166</v>
      </c>
      <c r="J370" s="76"/>
      <c r="K370" s="76"/>
    </row>
    <row r="371" customHeight="1" spans="1:11">
      <c r="A371" s="79"/>
      <c r="B371" s="75"/>
      <c r="C371" s="72" t="s">
        <v>1207</v>
      </c>
      <c r="D371" s="73" t="s">
        <v>1207</v>
      </c>
      <c r="E371" s="68" t="s">
        <v>359</v>
      </c>
      <c r="F371" s="74">
        <v>40</v>
      </c>
      <c r="G371" s="80"/>
      <c r="H371" s="80"/>
      <c r="I371" s="80">
        <v>5</v>
      </c>
      <c r="J371" s="76"/>
      <c r="K371" s="76"/>
    </row>
    <row r="372" customHeight="1" spans="1:11">
      <c r="A372" s="79"/>
      <c r="B372" s="75"/>
      <c r="C372" s="72" t="s">
        <v>1044</v>
      </c>
      <c r="D372" s="73" t="s">
        <v>1044</v>
      </c>
      <c r="E372" s="68" t="s">
        <v>359</v>
      </c>
      <c r="F372" s="74">
        <v>17</v>
      </c>
      <c r="G372" s="77"/>
      <c r="H372" s="77"/>
      <c r="I372" s="77" t="s">
        <v>1206</v>
      </c>
      <c r="J372" s="76"/>
      <c r="K372" s="76"/>
    </row>
    <row r="373" customHeight="1" spans="1:11">
      <c r="A373" s="79"/>
      <c r="B373" s="75"/>
      <c r="C373" s="72" t="s">
        <v>1044</v>
      </c>
      <c r="D373" s="73" t="s">
        <v>1044</v>
      </c>
      <c r="E373" s="68" t="s">
        <v>359</v>
      </c>
      <c r="F373" s="74">
        <v>37</v>
      </c>
      <c r="G373" s="80"/>
      <c r="H373" s="80"/>
      <c r="I373" s="80">
        <v>15</v>
      </c>
      <c r="J373" s="76"/>
      <c r="K373" s="76"/>
    </row>
    <row r="374" customHeight="1" spans="1:11">
      <c r="A374" s="79"/>
      <c r="B374" s="75"/>
      <c r="C374" s="72" t="s">
        <v>1182</v>
      </c>
      <c r="D374" s="73" t="s">
        <v>1182</v>
      </c>
      <c r="E374" s="68" t="s">
        <v>359</v>
      </c>
      <c r="F374" s="74">
        <v>2</v>
      </c>
      <c r="G374" s="77"/>
      <c r="H374" s="77"/>
      <c r="I374" s="77" t="s">
        <v>1208</v>
      </c>
      <c r="J374" s="76"/>
      <c r="K374" s="76"/>
    </row>
    <row r="375" customHeight="1" spans="1:11">
      <c r="A375" s="79"/>
      <c r="B375" s="75"/>
      <c r="C375" s="72" t="s">
        <v>1182</v>
      </c>
      <c r="D375" s="73" t="s">
        <v>1182</v>
      </c>
      <c r="E375" s="68" t="s">
        <v>359</v>
      </c>
      <c r="F375" s="74">
        <v>31</v>
      </c>
      <c r="G375" s="77"/>
      <c r="H375" s="77"/>
      <c r="I375" s="77" t="s">
        <v>1168</v>
      </c>
      <c r="J375" s="76"/>
      <c r="K375" s="76"/>
    </row>
    <row r="376" customHeight="1" spans="1:11">
      <c r="A376" s="79"/>
      <c r="B376" s="75"/>
      <c r="C376" s="72" t="s">
        <v>1074</v>
      </c>
      <c r="D376" s="73" t="s">
        <v>1074</v>
      </c>
      <c r="E376" s="68" t="s">
        <v>359</v>
      </c>
      <c r="F376" s="74">
        <v>81</v>
      </c>
      <c r="G376" s="77"/>
      <c r="H376" s="77"/>
      <c r="I376" s="77" t="s">
        <v>1209</v>
      </c>
      <c r="J376" s="76"/>
      <c r="K376" s="76"/>
    </row>
    <row r="377" customHeight="1" spans="1:11">
      <c r="A377" s="79"/>
      <c r="B377" s="75"/>
      <c r="C377" s="72" t="s">
        <v>1079</v>
      </c>
      <c r="D377" s="73" t="s">
        <v>1079</v>
      </c>
      <c r="E377" s="68" t="s">
        <v>359</v>
      </c>
      <c r="F377" s="74">
        <f>47+19</f>
        <v>66</v>
      </c>
      <c r="G377" s="77"/>
      <c r="H377" s="77"/>
      <c r="I377" s="77" t="s">
        <v>1210</v>
      </c>
      <c r="J377" s="76"/>
      <c r="K377" s="76"/>
    </row>
    <row r="378" customHeight="1" spans="1:11">
      <c r="A378" s="79"/>
      <c r="B378" s="75"/>
      <c r="C378" s="72" t="s">
        <v>1079</v>
      </c>
      <c r="D378" s="73" t="s">
        <v>1079</v>
      </c>
      <c r="E378" s="68" t="s">
        <v>359</v>
      </c>
      <c r="F378" s="74">
        <f>63+13</f>
        <v>76</v>
      </c>
      <c r="G378" s="77"/>
      <c r="H378" s="77"/>
      <c r="I378" s="77" t="s">
        <v>1206</v>
      </c>
      <c r="J378" s="76"/>
      <c r="K378" s="76"/>
    </row>
    <row r="379" customHeight="1" spans="1:11">
      <c r="A379" s="79"/>
      <c r="B379" s="75"/>
      <c r="C379" s="72" t="s">
        <v>1211</v>
      </c>
      <c r="D379" s="73" t="s">
        <v>1211</v>
      </c>
      <c r="E379" s="68" t="s">
        <v>359</v>
      </c>
      <c r="F379" s="74">
        <v>9</v>
      </c>
      <c r="G379" s="80"/>
      <c r="H379" s="80"/>
      <c r="I379" s="80">
        <v>6</v>
      </c>
      <c r="J379" s="76"/>
      <c r="K379" s="76"/>
    </row>
    <row r="380" customHeight="1" spans="1:11">
      <c r="A380" s="79"/>
      <c r="B380" s="75"/>
      <c r="C380" s="72" t="s">
        <v>1212</v>
      </c>
      <c r="D380" s="73" t="s">
        <v>1212</v>
      </c>
      <c r="E380" s="68" t="s">
        <v>359</v>
      </c>
      <c r="F380" s="74">
        <v>8</v>
      </c>
      <c r="G380" s="80"/>
      <c r="H380" s="80"/>
      <c r="I380" s="80">
        <v>6</v>
      </c>
      <c r="J380" s="76"/>
      <c r="K380" s="76"/>
    </row>
    <row r="381" customHeight="1" spans="1:11">
      <c r="A381" s="79"/>
      <c r="B381" s="75"/>
      <c r="C381" s="72" t="s">
        <v>1213</v>
      </c>
      <c r="D381" s="73" t="s">
        <v>1213</v>
      </c>
      <c r="E381" s="68" t="s">
        <v>359</v>
      </c>
      <c r="F381" s="74">
        <v>16</v>
      </c>
      <c r="G381" s="80"/>
      <c r="H381" s="80"/>
      <c r="I381" s="80">
        <v>6</v>
      </c>
      <c r="J381" s="76"/>
      <c r="K381" s="76"/>
    </row>
    <row r="382" customHeight="1" spans="1:11">
      <c r="A382" s="79"/>
      <c r="B382" s="75"/>
      <c r="C382" s="72" t="s">
        <v>1176</v>
      </c>
      <c r="D382" s="73" t="s">
        <v>1176</v>
      </c>
      <c r="E382" s="68" t="s">
        <v>359</v>
      </c>
      <c r="F382" s="74">
        <v>19</v>
      </c>
      <c r="G382" s="80"/>
      <c r="H382" s="80"/>
      <c r="I382" s="80">
        <v>6</v>
      </c>
      <c r="J382" s="76"/>
      <c r="K382" s="76"/>
    </row>
    <row r="383" customHeight="1" spans="1:11">
      <c r="A383" s="79"/>
      <c r="B383" s="75"/>
      <c r="C383" s="72" t="s">
        <v>1053</v>
      </c>
      <c r="D383" s="73" t="s">
        <v>1053</v>
      </c>
      <c r="E383" s="68" t="s">
        <v>359</v>
      </c>
      <c r="F383" s="74">
        <f>15+19</f>
        <v>34</v>
      </c>
      <c r="G383" s="77"/>
      <c r="H383" s="77"/>
      <c r="I383" s="77" t="s">
        <v>1214</v>
      </c>
      <c r="J383" s="76"/>
      <c r="K383" s="76"/>
    </row>
    <row r="384" customHeight="1" spans="1:11">
      <c r="A384" s="79"/>
      <c r="B384" s="75"/>
      <c r="C384" s="72" t="s">
        <v>1077</v>
      </c>
      <c r="D384" s="73" t="s">
        <v>1077</v>
      </c>
      <c r="E384" s="68" t="s">
        <v>359</v>
      </c>
      <c r="F384" s="74">
        <v>39</v>
      </c>
      <c r="G384" s="77"/>
      <c r="H384" s="77"/>
      <c r="I384" s="77" t="s">
        <v>1206</v>
      </c>
      <c r="J384" s="76"/>
      <c r="K384" s="76"/>
    </row>
    <row r="385" customHeight="1" spans="1:11">
      <c r="A385" s="79"/>
      <c r="B385" s="75"/>
      <c r="C385" s="72" t="s">
        <v>1077</v>
      </c>
      <c r="D385" s="73" t="s">
        <v>1077</v>
      </c>
      <c r="E385" s="68" t="s">
        <v>359</v>
      </c>
      <c r="F385" s="74">
        <v>45</v>
      </c>
      <c r="G385" s="77"/>
      <c r="H385" s="77"/>
      <c r="I385" s="77" t="s">
        <v>1214</v>
      </c>
      <c r="J385" s="76"/>
      <c r="K385" s="76"/>
    </row>
    <row r="386" customHeight="1" spans="1:11">
      <c r="A386" s="79"/>
      <c r="B386" s="75"/>
      <c r="C386" s="72" t="s">
        <v>1077</v>
      </c>
      <c r="D386" s="73" t="s">
        <v>1077</v>
      </c>
      <c r="E386" s="68" t="s">
        <v>359</v>
      </c>
      <c r="F386" s="74">
        <f>7+2</f>
        <v>9</v>
      </c>
      <c r="G386" s="77"/>
      <c r="H386" s="77"/>
      <c r="I386" s="77" t="s">
        <v>1215</v>
      </c>
      <c r="J386" s="76"/>
      <c r="K386" s="76"/>
    </row>
    <row r="387" customHeight="1" spans="1:11">
      <c r="A387" s="79"/>
      <c r="B387" s="75"/>
      <c r="C387" s="72" t="s">
        <v>1216</v>
      </c>
      <c r="D387" s="73" t="s">
        <v>1216</v>
      </c>
      <c r="E387" s="68" t="s">
        <v>359</v>
      </c>
      <c r="F387" s="74">
        <f>25+2</f>
        <v>27</v>
      </c>
      <c r="G387" s="77"/>
      <c r="H387" s="77"/>
      <c r="I387" s="77" t="s">
        <v>1168</v>
      </c>
      <c r="J387" s="76"/>
      <c r="K387" s="76"/>
    </row>
    <row r="388" customHeight="1" spans="1:11">
      <c r="A388" s="79"/>
      <c r="B388" s="75"/>
      <c r="C388" s="72" t="s">
        <v>1216</v>
      </c>
      <c r="D388" s="73" t="s">
        <v>1216</v>
      </c>
      <c r="E388" s="68" t="s">
        <v>359</v>
      </c>
      <c r="F388" s="74">
        <v>17</v>
      </c>
      <c r="G388" s="77"/>
      <c r="H388" s="77"/>
      <c r="I388" s="77" t="s">
        <v>1167</v>
      </c>
      <c r="J388" s="76"/>
      <c r="K388" s="76"/>
    </row>
    <row r="389" customHeight="1" spans="1:11">
      <c r="A389" s="79"/>
      <c r="B389" s="75"/>
      <c r="C389" s="72" t="s">
        <v>1185</v>
      </c>
      <c r="D389" s="73" t="s">
        <v>1185</v>
      </c>
      <c r="E389" s="68" t="s">
        <v>359</v>
      </c>
      <c r="F389" s="74">
        <v>5</v>
      </c>
      <c r="G389" s="77"/>
      <c r="H389" s="77"/>
      <c r="I389" s="77" t="s">
        <v>1217</v>
      </c>
      <c r="J389" s="76"/>
      <c r="K389" s="76"/>
    </row>
    <row r="390" customHeight="1" spans="1:11">
      <c r="A390" s="79"/>
      <c r="B390" s="75"/>
      <c r="C390" s="72" t="s">
        <v>1185</v>
      </c>
      <c r="D390" s="73" t="s">
        <v>1185</v>
      </c>
      <c r="E390" s="68" t="s">
        <v>359</v>
      </c>
      <c r="F390" s="74">
        <v>21</v>
      </c>
      <c r="G390" s="77"/>
      <c r="H390" s="77"/>
      <c r="I390" s="77" t="s">
        <v>1218</v>
      </c>
      <c r="J390" s="76"/>
      <c r="K390" s="76"/>
    </row>
    <row r="391" customHeight="1" spans="1:11">
      <c r="A391" s="79"/>
      <c r="B391" s="75"/>
      <c r="C391" s="72" t="s">
        <v>1219</v>
      </c>
      <c r="D391" s="73" t="s">
        <v>1219</v>
      </c>
      <c r="E391" s="68" t="s">
        <v>359</v>
      </c>
      <c r="F391" s="74">
        <v>10</v>
      </c>
      <c r="G391" s="77"/>
      <c r="H391" s="77"/>
      <c r="I391" s="77" t="s">
        <v>1217</v>
      </c>
      <c r="J391" s="76"/>
      <c r="K391" s="76"/>
    </row>
    <row r="392" customHeight="1" spans="1:11">
      <c r="A392" s="79"/>
      <c r="B392" s="75"/>
      <c r="C392" s="72" t="s">
        <v>1219</v>
      </c>
      <c r="D392" s="73" t="s">
        <v>1219</v>
      </c>
      <c r="E392" s="68" t="s">
        <v>359</v>
      </c>
      <c r="F392" s="74">
        <f>8+5</f>
        <v>13</v>
      </c>
      <c r="G392" s="77"/>
      <c r="H392" s="77"/>
      <c r="I392" s="77" t="s">
        <v>1167</v>
      </c>
      <c r="J392" s="76"/>
      <c r="K392" s="76"/>
    </row>
    <row r="393" customHeight="1" spans="1:11">
      <c r="A393" s="79"/>
      <c r="B393" s="75"/>
      <c r="C393" s="72" t="s">
        <v>1220</v>
      </c>
      <c r="D393" s="73" t="s">
        <v>1220</v>
      </c>
      <c r="E393" s="68" t="s">
        <v>359</v>
      </c>
      <c r="F393" s="74">
        <f>42+67</f>
        <v>109</v>
      </c>
      <c r="G393" s="77"/>
      <c r="H393" s="77"/>
      <c r="I393" s="77" t="s">
        <v>1221</v>
      </c>
      <c r="J393" s="76"/>
      <c r="K393" s="76"/>
    </row>
    <row r="394" customHeight="1" spans="1:11">
      <c r="A394" s="79"/>
      <c r="B394" s="75"/>
      <c r="C394" s="72" t="s">
        <v>1220</v>
      </c>
      <c r="D394" s="73" t="s">
        <v>1220</v>
      </c>
      <c r="E394" s="68" t="s">
        <v>359</v>
      </c>
      <c r="F394" s="74">
        <f>26+109</f>
        <v>135</v>
      </c>
      <c r="G394" s="77"/>
      <c r="H394" s="77"/>
      <c r="I394" s="77" t="s">
        <v>1222</v>
      </c>
      <c r="J394" s="76"/>
      <c r="K394" s="76"/>
    </row>
    <row r="395" customHeight="1" spans="1:11">
      <c r="A395" s="79"/>
      <c r="B395" s="75"/>
      <c r="C395" s="72" t="s">
        <v>1223</v>
      </c>
      <c r="D395" s="73" t="s">
        <v>1223</v>
      </c>
      <c r="E395" s="68" t="s">
        <v>359</v>
      </c>
      <c r="F395" s="74">
        <v>7</v>
      </c>
      <c r="G395" s="77"/>
      <c r="H395" s="77"/>
      <c r="I395" s="77" t="s">
        <v>1221</v>
      </c>
      <c r="J395" s="76"/>
      <c r="K395" s="76"/>
    </row>
    <row r="396" customHeight="1" spans="1:11">
      <c r="A396" s="79"/>
      <c r="B396" s="75"/>
      <c r="C396" s="72" t="s">
        <v>1223</v>
      </c>
      <c r="D396" s="73" t="s">
        <v>1223</v>
      </c>
      <c r="E396" s="68" t="s">
        <v>359</v>
      </c>
      <c r="F396" s="74">
        <v>4</v>
      </c>
      <c r="G396" s="77"/>
      <c r="H396" s="77"/>
      <c r="I396" s="77" t="s">
        <v>1222</v>
      </c>
      <c r="J396" s="76"/>
      <c r="K396" s="76"/>
    </row>
    <row r="397" customHeight="1" spans="1:11">
      <c r="A397" s="79"/>
      <c r="B397" s="75"/>
      <c r="C397" s="72" t="s">
        <v>1076</v>
      </c>
      <c r="D397" s="73" t="s">
        <v>1076</v>
      </c>
      <c r="E397" s="68" t="s">
        <v>359</v>
      </c>
      <c r="F397" s="74">
        <v>9</v>
      </c>
      <c r="G397" s="77"/>
      <c r="H397" s="77"/>
      <c r="I397" s="77" t="s">
        <v>1209</v>
      </c>
      <c r="J397" s="76"/>
      <c r="K397" s="76"/>
    </row>
    <row r="398" customHeight="1" spans="1:11">
      <c r="A398" s="79"/>
      <c r="B398" s="75"/>
      <c r="C398" s="72" t="s">
        <v>1224</v>
      </c>
      <c r="D398" s="73" t="s">
        <v>1224</v>
      </c>
      <c r="E398" s="68" t="s">
        <v>359</v>
      </c>
      <c r="F398" s="74">
        <v>46</v>
      </c>
      <c r="G398" s="80"/>
      <c r="H398" s="80"/>
      <c r="I398" s="80">
        <v>15</v>
      </c>
      <c r="J398" s="76"/>
      <c r="K398" s="76"/>
    </row>
    <row r="399" customHeight="1" spans="1:11">
      <c r="A399" s="79"/>
      <c r="B399" s="75"/>
      <c r="C399" s="72" t="s">
        <v>1225</v>
      </c>
      <c r="D399" s="73" t="s">
        <v>1225</v>
      </c>
      <c r="E399" s="68" t="s">
        <v>359</v>
      </c>
      <c r="F399" s="74">
        <v>10</v>
      </c>
      <c r="G399" s="77"/>
      <c r="H399" s="77"/>
      <c r="I399" s="77" t="s">
        <v>1226</v>
      </c>
      <c r="J399" s="76"/>
      <c r="K399" s="76"/>
    </row>
    <row r="400" customHeight="1" spans="1:11">
      <c r="A400" s="79"/>
      <c r="B400" s="75"/>
      <c r="C400" s="72" t="s">
        <v>1225</v>
      </c>
      <c r="D400" s="73" t="s">
        <v>1225</v>
      </c>
      <c r="E400" s="68" t="s">
        <v>359</v>
      </c>
      <c r="F400" s="74">
        <v>1</v>
      </c>
      <c r="G400" s="77"/>
      <c r="H400" s="77"/>
      <c r="I400" s="77" t="s">
        <v>1209</v>
      </c>
      <c r="J400" s="76"/>
      <c r="K400" s="76"/>
    </row>
    <row r="401" customHeight="1" spans="1:11">
      <c r="A401" s="79"/>
      <c r="B401" s="75"/>
      <c r="C401" s="72" t="s">
        <v>1052</v>
      </c>
      <c r="D401" s="73" t="s">
        <v>1052</v>
      </c>
      <c r="E401" s="68" t="s">
        <v>359</v>
      </c>
      <c r="F401" s="74">
        <v>10</v>
      </c>
      <c r="G401" s="77"/>
      <c r="H401" s="77"/>
      <c r="I401" s="77" t="s">
        <v>1206</v>
      </c>
      <c r="J401" s="76"/>
      <c r="K401" s="76"/>
    </row>
    <row r="402" customHeight="1" spans="1:11">
      <c r="A402" s="79"/>
      <c r="B402" s="75"/>
      <c r="C402" s="72" t="s">
        <v>1227</v>
      </c>
      <c r="D402" s="73" t="s">
        <v>1227</v>
      </c>
      <c r="E402" s="68" t="s">
        <v>359</v>
      </c>
      <c r="F402" s="74">
        <v>10</v>
      </c>
      <c r="G402" s="77"/>
      <c r="H402" s="77"/>
      <c r="I402" s="77" t="s">
        <v>1218</v>
      </c>
      <c r="J402" s="76"/>
      <c r="K402" s="76"/>
    </row>
    <row r="403" customHeight="1" spans="1:11">
      <c r="A403" s="79"/>
      <c r="B403" s="75"/>
      <c r="C403" s="72" t="s">
        <v>1228</v>
      </c>
      <c r="D403" s="73" t="s">
        <v>1228</v>
      </c>
      <c r="E403" s="68" t="s">
        <v>359</v>
      </c>
      <c r="F403" s="74">
        <v>5</v>
      </c>
      <c r="G403" s="77"/>
      <c r="H403" s="77"/>
      <c r="I403" s="77" t="s">
        <v>1166</v>
      </c>
      <c r="J403" s="76"/>
      <c r="K403" s="76"/>
    </row>
    <row r="404" customHeight="1" spans="1:11">
      <c r="A404" s="79"/>
      <c r="B404" s="75"/>
      <c r="C404" s="72" t="s">
        <v>1188</v>
      </c>
      <c r="D404" s="73" t="s">
        <v>1188</v>
      </c>
      <c r="E404" s="68" t="s">
        <v>359</v>
      </c>
      <c r="F404" s="74">
        <v>186</v>
      </c>
      <c r="G404" s="77"/>
      <c r="H404" s="77"/>
      <c r="I404" s="77" t="s">
        <v>1229</v>
      </c>
      <c r="J404" s="76"/>
      <c r="K404" s="76"/>
    </row>
    <row r="405" customHeight="1" spans="1:11">
      <c r="A405" s="79"/>
      <c r="B405" s="75"/>
      <c r="C405" s="72" t="s">
        <v>1188</v>
      </c>
      <c r="D405" s="73" t="s">
        <v>1188</v>
      </c>
      <c r="E405" s="68" t="s">
        <v>359</v>
      </c>
      <c r="F405" s="74">
        <v>115</v>
      </c>
      <c r="G405" s="77"/>
      <c r="H405" s="77"/>
      <c r="I405" s="77" t="s">
        <v>1230</v>
      </c>
      <c r="J405" s="76"/>
      <c r="K405" s="76"/>
    </row>
    <row r="406" customHeight="1" spans="1:11">
      <c r="A406" s="79"/>
      <c r="B406" s="75"/>
      <c r="C406" s="72" t="s">
        <v>1188</v>
      </c>
      <c r="D406" s="73" t="s">
        <v>1188</v>
      </c>
      <c r="E406" s="68" t="s">
        <v>359</v>
      </c>
      <c r="F406" s="74">
        <v>208</v>
      </c>
      <c r="G406" s="77"/>
      <c r="H406" s="77"/>
      <c r="I406" s="77" t="s">
        <v>1231</v>
      </c>
      <c r="J406" s="76"/>
      <c r="K406" s="76"/>
    </row>
    <row r="407" customHeight="1" spans="1:11">
      <c r="A407" s="79"/>
      <c r="B407" s="78"/>
      <c r="C407" s="72" t="s">
        <v>1188</v>
      </c>
      <c r="D407" s="73" t="s">
        <v>1188</v>
      </c>
      <c r="E407" s="68" t="s">
        <v>359</v>
      </c>
      <c r="F407" s="74">
        <v>105</v>
      </c>
      <c r="G407" s="77"/>
      <c r="H407" s="77"/>
      <c r="I407" s="77" t="s">
        <v>1232</v>
      </c>
      <c r="J407" s="76"/>
      <c r="K407" s="76"/>
    </row>
    <row r="408" customHeight="1" spans="1:11">
      <c r="A408" s="79"/>
      <c r="B408" s="71" t="s">
        <v>1233</v>
      </c>
      <c r="C408" s="72" t="s">
        <v>1139</v>
      </c>
      <c r="D408" s="73" t="s">
        <v>1139</v>
      </c>
      <c r="E408" s="68" t="s">
        <v>1128</v>
      </c>
      <c r="F408" s="74">
        <v>3385</v>
      </c>
      <c r="G408" s="77"/>
      <c r="H408" s="77"/>
      <c r="I408" s="77"/>
      <c r="J408" s="76"/>
      <c r="K408" s="76"/>
    </row>
    <row r="409" customHeight="1" spans="1:11">
      <c r="A409" s="79"/>
      <c r="B409" s="75"/>
      <c r="C409" s="72" t="s">
        <v>1202</v>
      </c>
      <c r="D409" s="73" t="s">
        <v>1202</v>
      </c>
      <c r="E409" s="68" t="s">
        <v>1128</v>
      </c>
      <c r="F409" s="74">
        <v>281</v>
      </c>
      <c r="G409" s="77"/>
      <c r="H409" s="77"/>
      <c r="I409" s="77"/>
      <c r="J409" s="76"/>
      <c r="K409" s="76"/>
    </row>
    <row r="410" customHeight="1" spans="1:11">
      <c r="A410" s="79"/>
      <c r="B410" s="75"/>
      <c r="C410" s="72" t="s">
        <v>1135</v>
      </c>
      <c r="D410" s="73" t="s">
        <v>1135</v>
      </c>
      <c r="E410" s="68" t="s">
        <v>1128</v>
      </c>
      <c r="F410" s="74">
        <v>2931</v>
      </c>
      <c r="G410" s="77"/>
      <c r="H410" s="77"/>
      <c r="I410" s="77"/>
      <c r="J410" s="76"/>
      <c r="K410" s="76"/>
    </row>
    <row r="411" customHeight="1" spans="1:11">
      <c r="A411" s="79"/>
      <c r="B411" s="75"/>
      <c r="C411" s="72" t="s">
        <v>1197</v>
      </c>
      <c r="D411" s="73" t="s">
        <v>1197</v>
      </c>
      <c r="E411" s="68" t="s">
        <v>1128</v>
      </c>
      <c r="F411" s="74">
        <v>533</v>
      </c>
      <c r="G411" s="77"/>
      <c r="H411" s="77"/>
      <c r="I411" s="77"/>
      <c r="J411" s="76"/>
      <c r="K411" s="76"/>
    </row>
    <row r="412" customHeight="1" spans="1:11">
      <c r="A412" s="79"/>
      <c r="B412" s="75"/>
      <c r="C412" s="72" t="s">
        <v>1198</v>
      </c>
      <c r="D412" s="73" t="s">
        <v>1198</v>
      </c>
      <c r="E412" s="68" t="s">
        <v>1128</v>
      </c>
      <c r="F412" s="74">
        <v>1020</v>
      </c>
      <c r="G412" s="77"/>
      <c r="H412" s="77"/>
      <c r="I412" s="77"/>
      <c r="J412" s="76"/>
      <c r="K412" s="76"/>
    </row>
    <row r="413" customHeight="1" spans="1:11">
      <c r="A413" s="79"/>
      <c r="B413" s="75"/>
      <c r="C413" s="72" t="s">
        <v>1234</v>
      </c>
      <c r="D413" s="73" t="s">
        <v>1234</v>
      </c>
      <c r="E413" s="68" t="s">
        <v>1128</v>
      </c>
      <c r="F413" s="74">
        <v>8215</v>
      </c>
      <c r="G413" s="77"/>
      <c r="H413" s="77"/>
      <c r="I413" s="77"/>
      <c r="J413" s="76"/>
      <c r="K413" s="76"/>
    </row>
    <row r="414" customHeight="1" spans="1:11">
      <c r="A414" s="79"/>
      <c r="B414" s="75"/>
      <c r="C414" s="72" t="s">
        <v>1149</v>
      </c>
      <c r="D414" s="73" t="s">
        <v>1149</v>
      </c>
      <c r="E414" s="68" t="s">
        <v>1128</v>
      </c>
      <c r="F414" s="74">
        <v>1730</v>
      </c>
      <c r="G414" s="77"/>
      <c r="H414" s="77"/>
      <c r="I414" s="77"/>
      <c r="J414" s="76"/>
      <c r="K414" s="76"/>
    </row>
    <row r="415" customHeight="1" spans="1:11">
      <c r="A415" s="79"/>
      <c r="B415" s="75"/>
      <c r="C415" s="72" t="s">
        <v>1235</v>
      </c>
      <c r="D415" s="73" t="s">
        <v>1235</v>
      </c>
      <c r="E415" s="68" t="s">
        <v>1128</v>
      </c>
      <c r="F415" s="74">
        <v>36</v>
      </c>
      <c r="G415" s="77"/>
      <c r="H415" s="77"/>
      <c r="I415" s="77"/>
      <c r="J415" s="76"/>
      <c r="K415" s="76"/>
    </row>
    <row r="416" customHeight="1" spans="1:11">
      <c r="A416" s="79"/>
      <c r="B416" s="75"/>
      <c r="C416" s="72" t="s">
        <v>1236</v>
      </c>
      <c r="D416" s="73" t="s">
        <v>1236</v>
      </c>
      <c r="E416" s="68" t="s">
        <v>1128</v>
      </c>
      <c r="F416" s="74">
        <v>182</v>
      </c>
      <c r="G416" s="77"/>
      <c r="H416" s="77"/>
      <c r="I416" s="77"/>
      <c r="J416" s="76"/>
      <c r="K416" s="76"/>
    </row>
    <row r="417" customHeight="1" spans="1:11">
      <c r="A417" s="79"/>
      <c r="B417" s="75"/>
      <c r="C417" s="72" t="s">
        <v>1127</v>
      </c>
      <c r="D417" s="73" t="s">
        <v>1127</v>
      </c>
      <c r="E417" s="68" t="s">
        <v>1128</v>
      </c>
      <c r="F417" s="74">
        <v>878</v>
      </c>
      <c r="G417" s="77"/>
      <c r="H417" s="77"/>
      <c r="I417" s="77"/>
      <c r="J417" s="76"/>
      <c r="K417" s="76"/>
    </row>
    <row r="418" customHeight="1" spans="1:11">
      <c r="A418" s="79"/>
      <c r="B418" s="75"/>
      <c r="C418" s="72" t="s">
        <v>1237</v>
      </c>
      <c r="D418" s="73" t="s">
        <v>1237</v>
      </c>
      <c r="E418" s="68" t="s">
        <v>1128</v>
      </c>
      <c r="F418" s="74">
        <v>111</v>
      </c>
      <c r="G418" s="77"/>
      <c r="H418" s="77"/>
      <c r="I418" s="77"/>
      <c r="J418" s="76"/>
      <c r="K418" s="76"/>
    </row>
    <row r="419" customHeight="1" spans="1:11">
      <c r="A419" s="79"/>
      <c r="B419" s="75"/>
      <c r="C419" s="72" t="s">
        <v>1200</v>
      </c>
      <c r="D419" s="73" t="s">
        <v>1200</v>
      </c>
      <c r="E419" s="68" t="s">
        <v>1128</v>
      </c>
      <c r="F419" s="74">
        <v>3250</v>
      </c>
      <c r="G419" s="77"/>
      <c r="H419" s="77"/>
      <c r="I419" s="77"/>
      <c r="J419" s="76"/>
      <c r="K419" s="76"/>
    </row>
    <row r="420" customHeight="1" spans="1:11">
      <c r="A420" s="79"/>
      <c r="B420" s="75"/>
      <c r="C420" s="72" t="s">
        <v>1238</v>
      </c>
      <c r="D420" s="73" t="s">
        <v>1238</v>
      </c>
      <c r="E420" s="68" t="s">
        <v>1128</v>
      </c>
      <c r="F420" s="74">
        <v>336</v>
      </c>
      <c r="G420" s="77"/>
      <c r="H420" s="77"/>
      <c r="I420" s="77"/>
      <c r="J420" s="76"/>
      <c r="K420" s="76"/>
    </row>
    <row r="421" customHeight="1" spans="1:11">
      <c r="A421" s="79"/>
      <c r="B421" s="75"/>
      <c r="C421" s="72" t="s">
        <v>1196</v>
      </c>
      <c r="D421" s="73" t="s">
        <v>1196</v>
      </c>
      <c r="E421" s="68" t="s">
        <v>1128</v>
      </c>
      <c r="F421" s="74">
        <v>177</v>
      </c>
      <c r="G421" s="77"/>
      <c r="H421" s="77"/>
      <c r="I421" s="77"/>
      <c r="J421" s="76"/>
      <c r="K421" s="76"/>
    </row>
    <row r="422" customHeight="1" spans="1:11">
      <c r="A422" s="79"/>
      <c r="B422" s="75"/>
      <c r="C422" s="72" t="s">
        <v>1143</v>
      </c>
      <c r="D422" s="73" t="s">
        <v>1143</v>
      </c>
      <c r="E422" s="68" t="s">
        <v>1128</v>
      </c>
      <c r="F422" s="74">
        <v>1839</v>
      </c>
      <c r="G422" s="77"/>
      <c r="H422" s="77"/>
      <c r="I422" s="77"/>
      <c r="J422" s="76"/>
      <c r="K422" s="76"/>
    </row>
    <row r="423" customHeight="1" spans="1:11">
      <c r="A423" s="79"/>
      <c r="B423" s="75"/>
      <c r="C423" s="72" t="s">
        <v>1195</v>
      </c>
      <c r="D423" s="73" t="s">
        <v>1195</v>
      </c>
      <c r="E423" s="68" t="s">
        <v>1128</v>
      </c>
      <c r="F423" s="74">
        <v>15678</v>
      </c>
      <c r="G423" s="77"/>
      <c r="H423" s="77"/>
      <c r="I423" s="77"/>
      <c r="J423" s="76"/>
      <c r="K423" s="76"/>
    </row>
    <row r="424" customHeight="1" spans="1:11">
      <c r="A424" s="79"/>
      <c r="B424" s="75"/>
      <c r="C424" s="72" t="s">
        <v>1239</v>
      </c>
      <c r="D424" s="73" t="s">
        <v>1239</v>
      </c>
      <c r="E424" s="68" t="s">
        <v>1128</v>
      </c>
      <c r="F424" s="74">
        <v>1516</v>
      </c>
      <c r="G424" s="77"/>
      <c r="H424" s="77"/>
      <c r="I424" s="77"/>
      <c r="J424" s="76"/>
      <c r="K424" s="76"/>
    </row>
    <row r="425" customHeight="1" spans="1:11">
      <c r="A425" s="79"/>
      <c r="B425" s="75"/>
      <c r="C425" s="72" t="s">
        <v>1192</v>
      </c>
      <c r="D425" s="73" t="s">
        <v>1192</v>
      </c>
      <c r="E425" s="68" t="s">
        <v>1128</v>
      </c>
      <c r="F425" s="74">
        <v>595</v>
      </c>
      <c r="G425" s="77"/>
      <c r="H425" s="77"/>
      <c r="I425" s="77"/>
      <c r="J425" s="76"/>
      <c r="K425" s="76"/>
    </row>
    <row r="426" customHeight="1" spans="1:11">
      <c r="A426" s="79"/>
      <c r="B426" s="75"/>
      <c r="C426" s="72" t="s">
        <v>1240</v>
      </c>
      <c r="D426" s="73" t="s">
        <v>1240</v>
      </c>
      <c r="E426" s="68" t="s">
        <v>1128</v>
      </c>
      <c r="F426" s="74">
        <v>1715</v>
      </c>
      <c r="G426" s="77"/>
      <c r="H426" s="77"/>
      <c r="I426" s="77"/>
      <c r="J426" s="76"/>
      <c r="K426" s="76"/>
    </row>
    <row r="427" customHeight="1" spans="1:11">
      <c r="A427" s="79"/>
      <c r="B427" s="75"/>
      <c r="C427" s="72" t="s">
        <v>1201</v>
      </c>
      <c r="D427" s="73" t="s">
        <v>1201</v>
      </c>
      <c r="E427" s="68" t="s">
        <v>1128</v>
      </c>
      <c r="F427" s="74">
        <v>409</v>
      </c>
      <c r="G427" s="77"/>
      <c r="H427" s="77"/>
      <c r="I427" s="77"/>
      <c r="J427" s="76"/>
      <c r="K427" s="76"/>
    </row>
    <row r="428" customHeight="1" spans="1:11">
      <c r="A428" s="79"/>
      <c r="B428" s="75"/>
      <c r="C428" s="72" t="s">
        <v>1235</v>
      </c>
      <c r="D428" s="73" t="s">
        <v>1235</v>
      </c>
      <c r="E428" s="68" t="s">
        <v>1128</v>
      </c>
      <c r="F428" s="74">
        <v>2515</v>
      </c>
      <c r="G428" s="77"/>
      <c r="H428" s="77"/>
      <c r="I428" s="77"/>
      <c r="J428" s="76"/>
      <c r="K428" s="76"/>
    </row>
    <row r="429" customHeight="1" spans="1:11">
      <c r="A429" s="79"/>
      <c r="B429" s="75"/>
      <c r="C429" s="72" t="s">
        <v>1241</v>
      </c>
      <c r="D429" s="73" t="s">
        <v>1241</v>
      </c>
      <c r="E429" s="68" t="s">
        <v>1128</v>
      </c>
      <c r="F429" s="74">
        <v>1861</v>
      </c>
      <c r="G429" s="77"/>
      <c r="H429" s="77"/>
      <c r="I429" s="77"/>
      <c r="J429" s="76"/>
      <c r="K429" s="76"/>
    </row>
    <row r="430" customHeight="1" spans="1:11">
      <c r="A430" s="79"/>
      <c r="B430" s="75"/>
      <c r="C430" s="72" t="s">
        <v>1194</v>
      </c>
      <c r="D430" s="73" t="s">
        <v>1194</v>
      </c>
      <c r="E430" s="68" t="s">
        <v>1128</v>
      </c>
      <c r="F430" s="74">
        <v>636</v>
      </c>
      <c r="G430" s="77"/>
      <c r="H430" s="77"/>
      <c r="I430" s="77"/>
      <c r="J430" s="76"/>
      <c r="K430" s="76"/>
    </row>
    <row r="431" customHeight="1" spans="1:11">
      <c r="A431" s="79"/>
      <c r="B431" s="75"/>
      <c r="C431" s="72" t="s">
        <v>1242</v>
      </c>
      <c r="D431" s="73" t="s">
        <v>1242</v>
      </c>
      <c r="E431" s="68" t="s">
        <v>1128</v>
      </c>
      <c r="F431" s="74">
        <v>1474</v>
      </c>
      <c r="G431" s="77"/>
      <c r="H431" s="77"/>
      <c r="I431" s="77"/>
      <c r="J431" s="76"/>
      <c r="K431" s="76"/>
    </row>
    <row r="432" customHeight="1" spans="1:11">
      <c r="A432" s="79"/>
      <c r="B432" s="78"/>
      <c r="C432" s="72" t="s">
        <v>1203</v>
      </c>
      <c r="D432" s="73" t="s">
        <v>1203</v>
      </c>
      <c r="E432" s="68" t="s">
        <v>1128</v>
      </c>
      <c r="F432" s="74">
        <f>53388-51303</f>
        <v>2085</v>
      </c>
      <c r="G432" s="77"/>
      <c r="H432" s="77"/>
      <c r="I432" s="77"/>
      <c r="J432" s="76"/>
      <c r="K432" s="76"/>
    </row>
    <row r="433" customHeight="1" spans="1:11">
      <c r="A433" s="66" t="s">
        <v>1243</v>
      </c>
      <c r="B433" s="71" t="s">
        <v>1244</v>
      </c>
      <c r="C433" s="72" t="s">
        <v>1035</v>
      </c>
      <c r="D433" s="73" t="s">
        <v>1035</v>
      </c>
      <c r="E433" s="68" t="s">
        <v>359</v>
      </c>
      <c r="F433" s="74">
        <v>131</v>
      </c>
      <c r="G433" s="77"/>
      <c r="H433" s="77"/>
      <c r="I433" s="77" t="s">
        <v>1245</v>
      </c>
      <c r="J433" s="76"/>
      <c r="K433" s="76"/>
    </row>
    <row r="434" customHeight="1" spans="1:11">
      <c r="A434" s="66"/>
      <c r="B434" s="75"/>
      <c r="C434" s="72" t="s">
        <v>1035</v>
      </c>
      <c r="D434" s="73" t="s">
        <v>1035</v>
      </c>
      <c r="E434" s="68" t="s">
        <v>359</v>
      </c>
      <c r="F434" s="74">
        <v>203</v>
      </c>
      <c r="G434" s="77"/>
      <c r="H434" s="77"/>
      <c r="I434" s="77" t="s">
        <v>1162</v>
      </c>
      <c r="J434" s="76"/>
      <c r="K434" s="76"/>
    </row>
    <row r="435" customHeight="1" spans="1:11">
      <c r="A435" s="66"/>
      <c r="B435" s="75"/>
      <c r="C435" s="72" t="s">
        <v>1246</v>
      </c>
      <c r="D435" s="73" t="s">
        <v>1246</v>
      </c>
      <c r="E435" s="68" t="s">
        <v>359</v>
      </c>
      <c r="F435" s="74">
        <v>2</v>
      </c>
      <c r="G435" s="77"/>
      <c r="H435" s="77"/>
      <c r="I435" s="77" t="s">
        <v>1163</v>
      </c>
      <c r="J435" s="76"/>
      <c r="K435" s="76"/>
    </row>
    <row r="436" customHeight="1" spans="1:11">
      <c r="A436" s="66"/>
      <c r="B436" s="75"/>
      <c r="C436" s="72" t="s">
        <v>1178</v>
      </c>
      <c r="D436" s="73" t="s">
        <v>1178</v>
      </c>
      <c r="E436" s="68" t="s">
        <v>359</v>
      </c>
      <c r="F436" s="74">
        <v>49</v>
      </c>
      <c r="G436" s="77"/>
      <c r="H436" s="77"/>
      <c r="I436" s="77" t="s">
        <v>1179</v>
      </c>
      <c r="J436" s="76"/>
      <c r="K436" s="76"/>
    </row>
    <row r="437" customHeight="1" spans="1:11">
      <c r="A437" s="66"/>
      <c r="B437" s="75"/>
      <c r="C437" s="72" t="s">
        <v>1178</v>
      </c>
      <c r="D437" s="73" t="s">
        <v>1178</v>
      </c>
      <c r="E437" s="68" t="s">
        <v>359</v>
      </c>
      <c r="F437" s="74">
        <v>118</v>
      </c>
      <c r="G437" s="77"/>
      <c r="H437" s="77"/>
      <c r="I437" s="77" t="s">
        <v>1168</v>
      </c>
      <c r="J437" s="76"/>
      <c r="K437" s="76"/>
    </row>
    <row r="438" customHeight="1" spans="1:11">
      <c r="A438" s="66"/>
      <c r="B438" s="75"/>
      <c r="C438" s="72" t="s">
        <v>1247</v>
      </c>
      <c r="D438" s="73" t="s">
        <v>1247</v>
      </c>
      <c r="E438" s="68" t="s">
        <v>359</v>
      </c>
      <c r="F438" s="74">
        <v>10</v>
      </c>
      <c r="G438" s="77"/>
      <c r="H438" s="77"/>
      <c r="I438" s="77" t="s">
        <v>1170</v>
      </c>
      <c r="J438" s="76"/>
      <c r="K438" s="76"/>
    </row>
    <row r="439" customHeight="1" spans="1:11">
      <c r="A439" s="66"/>
      <c r="B439" s="75"/>
      <c r="C439" s="72" t="s">
        <v>1054</v>
      </c>
      <c r="D439" s="73" t="s">
        <v>1054</v>
      </c>
      <c r="E439" s="68" t="s">
        <v>359</v>
      </c>
      <c r="F439" s="74">
        <v>19</v>
      </c>
      <c r="G439" s="77"/>
      <c r="H439" s="77"/>
      <c r="I439" s="77" t="s">
        <v>1165</v>
      </c>
      <c r="J439" s="76"/>
      <c r="K439" s="76"/>
    </row>
    <row r="440" customHeight="1" spans="1:11">
      <c r="A440" s="66"/>
      <c r="B440" s="75"/>
      <c r="C440" s="72" t="s">
        <v>1054</v>
      </c>
      <c r="D440" s="73" t="s">
        <v>1054</v>
      </c>
      <c r="E440" s="68" t="s">
        <v>359</v>
      </c>
      <c r="F440" s="74">
        <v>23</v>
      </c>
      <c r="G440" s="77"/>
      <c r="H440" s="77"/>
      <c r="I440" s="77" t="s">
        <v>1167</v>
      </c>
      <c r="J440" s="76"/>
      <c r="K440" s="76"/>
    </row>
    <row r="441" customHeight="1" spans="1:11">
      <c r="A441" s="66"/>
      <c r="B441" s="75"/>
      <c r="C441" s="72" t="s">
        <v>1248</v>
      </c>
      <c r="D441" s="73" t="s">
        <v>1248</v>
      </c>
      <c r="E441" s="68" t="s">
        <v>359</v>
      </c>
      <c r="F441" s="74">
        <v>7</v>
      </c>
      <c r="G441" s="77"/>
      <c r="H441" s="77"/>
      <c r="I441" s="77" t="s">
        <v>1249</v>
      </c>
      <c r="J441" s="76"/>
      <c r="K441" s="76"/>
    </row>
    <row r="442" customHeight="1" spans="1:11">
      <c r="A442" s="66"/>
      <c r="B442" s="75"/>
      <c r="C442" s="72" t="s">
        <v>1182</v>
      </c>
      <c r="D442" s="73" t="s">
        <v>1182</v>
      </c>
      <c r="E442" s="68" t="s">
        <v>359</v>
      </c>
      <c r="F442" s="74">
        <v>17</v>
      </c>
      <c r="G442" s="77"/>
      <c r="H442" s="77"/>
      <c r="I442" s="77" t="s">
        <v>1161</v>
      </c>
      <c r="J442" s="76"/>
      <c r="K442" s="76"/>
    </row>
    <row r="443" customHeight="1" spans="1:11">
      <c r="A443" s="66"/>
      <c r="B443" s="75"/>
      <c r="C443" s="72" t="s">
        <v>1182</v>
      </c>
      <c r="D443" s="73" t="s">
        <v>1182</v>
      </c>
      <c r="E443" s="68" t="s">
        <v>359</v>
      </c>
      <c r="F443" s="74">
        <v>17</v>
      </c>
      <c r="G443" s="77"/>
      <c r="H443" s="77"/>
      <c r="I443" s="77" t="s">
        <v>1168</v>
      </c>
      <c r="J443" s="76"/>
      <c r="K443" s="76"/>
    </row>
    <row r="444" customHeight="1" spans="1:11">
      <c r="A444" s="66"/>
      <c r="B444" s="75"/>
      <c r="C444" s="72" t="s">
        <v>1074</v>
      </c>
      <c r="D444" s="73" t="s">
        <v>1074</v>
      </c>
      <c r="E444" s="68" t="s">
        <v>359</v>
      </c>
      <c r="F444" s="74">
        <v>14</v>
      </c>
      <c r="G444" s="77"/>
      <c r="H444" s="77"/>
      <c r="I444" s="77" t="s">
        <v>1250</v>
      </c>
      <c r="J444" s="76"/>
      <c r="K444" s="76"/>
    </row>
    <row r="445" customHeight="1" spans="1:11">
      <c r="A445" s="66"/>
      <c r="B445" s="75"/>
      <c r="C445" s="72" t="s">
        <v>1074</v>
      </c>
      <c r="D445" s="73" t="s">
        <v>1074</v>
      </c>
      <c r="E445" s="68" t="s">
        <v>359</v>
      </c>
      <c r="F445" s="74">
        <v>13</v>
      </c>
      <c r="G445" s="77"/>
      <c r="H445" s="77"/>
      <c r="I445" s="77" t="s">
        <v>1251</v>
      </c>
      <c r="J445" s="76"/>
      <c r="K445" s="76"/>
    </row>
    <row r="446" customHeight="1" spans="1:11">
      <c r="A446" s="66"/>
      <c r="B446" s="75"/>
      <c r="C446" s="72" t="s">
        <v>1185</v>
      </c>
      <c r="D446" s="73" t="s">
        <v>1185</v>
      </c>
      <c r="E446" s="68" t="s">
        <v>359</v>
      </c>
      <c r="F446" s="74">
        <v>24</v>
      </c>
      <c r="G446" s="77"/>
      <c r="H446" s="77"/>
      <c r="I446" s="77" t="s">
        <v>1186</v>
      </c>
      <c r="J446" s="76"/>
      <c r="K446" s="76"/>
    </row>
    <row r="447" customHeight="1" spans="1:11">
      <c r="A447" s="66"/>
      <c r="B447" s="75"/>
      <c r="C447" s="72" t="s">
        <v>1059</v>
      </c>
      <c r="D447" s="73" t="s">
        <v>1059</v>
      </c>
      <c r="E447" s="68" t="s">
        <v>359</v>
      </c>
      <c r="F447" s="74">
        <v>4</v>
      </c>
      <c r="G447" s="77"/>
      <c r="H447" s="77"/>
      <c r="I447" s="77" t="s">
        <v>1165</v>
      </c>
      <c r="J447" s="76"/>
      <c r="K447" s="76"/>
    </row>
    <row r="448" customHeight="1" spans="1:11">
      <c r="A448" s="66"/>
      <c r="B448" s="75"/>
      <c r="C448" s="72" t="s">
        <v>1059</v>
      </c>
      <c r="D448" s="73" t="s">
        <v>1059</v>
      </c>
      <c r="E448" s="68" t="s">
        <v>359</v>
      </c>
      <c r="F448" s="74">
        <v>18</v>
      </c>
      <c r="G448" s="77"/>
      <c r="H448" s="77"/>
      <c r="I448" s="77" t="s">
        <v>1166</v>
      </c>
      <c r="J448" s="76"/>
      <c r="K448" s="76"/>
    </row>
    <row r="449" customHeight="1" spans="1:11">
      <c r="A449" s="66"/>
      <c r="B449" s="75"/>
      <c r="C449" s="72" t="s">
        <v>1059</v>
      </c>
      <c r="D449" s="73" t="s">
        <v>1059</v>
      </c>
      <c r="E449" s="68" t="s">
        <v>359</v>
      </c>
      <c r="F449" s="74">
        <v>23</v>
      </c>
      <c r="G449" s="77"/>
      <c r="H449" s="77"/>
      <c r="I449" s="77" t="s">
        <v>1168</v>
      </c>
      <c r="J449" s="76"/>
      <c r="K449" s="76"/>
    </row>
    <row r="450" customHeight="1" spans="1:11">
      <c r="A450" s="66"/>
      <c r="B450" s="75"/>
      <c r="C450" s="72" t="s">
        <v>1076</v>
      </c>
      <c r="D450" s="73" t="s">
        <v>1076</v>
      </c>
      <c r="E450" s="68" t="s">
        <v>359</v>
      </c>
      <c r="F450" s="74">
        <v>13</v>
      </c>
      <c r="G450" s="77"/>
      <c r="H450" s="77"/>
      <c r="I450" s="77" t="s">
        <v>1252</v>
      </c>
      <c r="J450" s="76"/>
      <c r="K450" s="76"/>
    </row>
    <row r="451" customHeight="1" spans="1:11">
      <c r="A451" s="66"/>
      <c r="B451" s="75"/>
      <c r="C451" s="72" t="s">
        <v>1076</v>
      </c>
      <c r="D451" s="73" t="s">
        <v>1076</v>
      </c>
      <c r="E451" s="68" t="s">
        <v>359</v>
      </c>
      <c r="F451" s="74">
        <v>110</v>
      </c>
      <c r="G451" s="77"/>
      <c r="H451" s="77"/>
      <c r="I451" s="77" t="s">
        <v>1253</v>
      </c>
      <c r="J451" s="76"/>
      <c r="K451" s="76"/>
    </row>
    <row r="452" customHeight="1" spans="1:11">
      <c r="A452" s="66"/>
      <c r="B452" s="75"/>
      <c r="C452" s="72" t="s">
        <v>1076</v>
      </c>
      <c r="D452" s="73" t="s">
        <v>1076</v>
      </c>
      <c r="E452" s="68" t="s">
        <v>359</v>
      </c>
      <c r="F452" s="74">
        <v>12</v>
      </c>
      <c r="G452" s="77"/>
      <c r="H452" s="77"/>
      <c r="I452" s="77" t="s">
        <v>1254</v>
      </c>
      <c r="J452" s="76"/>
      <c r="K452" s="76"/>
    </row>
    <row r="453" customHeight="1" spans="1:11">
      <c r="A453" s="66"/>
      <c r="B453" s="75"/>
      <c r="C453" s="72" t="s">
        <v>1076</v>
      </c>
      <c r="D453" s="73" t="s">
        <v>1076</v>
      </c>
      <c r="E453" s="68" t="s">
        <v>359</v>
      </c>
      <c r="F453" s="74">
        <v>10</v>
      </c>
      <c r="G453" s="77"/>
      <c r="H453" s="77"/>
      <c r="I453" s="77" t="s">
        <v>1255</v>
      </c>
      <c r="J453" s="76"/>
      <c r="K453" s="76"/>
    </row>
    <row r="454" customHeight="1" spans="1:11">
      <c r="A454" s="66"/>
      <c r="B454" s="75"/>
      <c r="C454" s="72" t="s">
        <v>1227</v>
      </c>
      <c r="D454" s="73" t="s">
        <v>1227</v>
      </c>
      <c r="E454" s="68" t="s">
        <v>359</v>
      </c>
      <c r="F454" s="74">
        <f>23+32</f>
        <v>55</v>
      </c>
      <c r="G454" s="77"/>
      <c r="H454" s="77"/>
      <c r="I454" s="77" t="s">
        <v>1256</v>
      </c>
      <c r="J454" s="76"/>
      <c r="K454" s="76"/>
    </row>
    <row r="455" customHeight="1" spans="1:11">
      <c r="A455" s="66"/>
      <c r="B455" s="75"/>
      <c r="C455" s="72" t="s">
        <v>1079</v>
      </c>
      <c r="D455" s="73" t="s">
        <v>1079</v>
      </c>
      <c r="E455" s="68" t="s">
        <v>359</v>
      </c>
      <c r="F455" s="74">
        <v>43</v>
      </c>
      <c r="G455" s="77"/>
      <c r="H455" s="77"/>
      <c r="I455" s="77" t="s">
        <v>1257</v>
      </c>
      <c r="J455" s="76"/>
      <c r="K455" s="76"/>
    </row>
    <row r="456" customHeight="1" spans="1:11">
      <c r="A456" s="66"/>
      <c r="B456" s="75"/>
      <c r="C456" s="72" t="s">
        <v>1079</v>
      </c>
      <c r="D456" s="73" t="s">
        <v>1079</v>
      </c>
      <c r="E456" s="68" t="s">
        <v>359</v>
      </c>
      <c r="F456" s="74">
        <v>99</v>
      </c>
      <c r="G456" s="77"/>
      <c r="H456" s="77"/>
      <c r="I456" s="77" t="s">
        <v>1258</v>
      </c>
      <c r="J456" s="76"/>
      <c r="K456" s="76"/>
    </row>
    <row r="457" customHeight="1" spans="1:11">
      <c r="A457" s="66"/>
      <c r="B457" s="75"/>
      <c r="C457" s="72" t="s">
        <v>1188</v>
      </c>
      <c r="D457" s="73" t="s">
        <v>1188</v>
      </c>
      <c r="E457" s="68" t="s">
        <v>359</v>
      </c>
      <c r="F457" s="74">
        <v>258</v>
      </c>
      <c r="G457" s="77"/>
      <c r="H457" s="77"/>
      <c r="I457" s="77" t="s">
        <v>1259</v>
      </c>
      <c r="J457" s="76"/>
      <c r="K457" s="76"/>
    </row>
    <row r="458" customHeight="1" spans="1:11">
      <c r="A458" s="66"/>
      <c r="B458" s="75"/>
      <c r="C458" s="72" t="s">
        <v>1188</v>
      </c>
      <c r="D458" s="73" t="s">
        <v>1188</v>
      </c>
      <c r="E458" s="68" t="s">
        <v>359</v>
      </c>
      <c r="F458" s="74">
        <v>189</v>
      </c>
      <c r="G458" s="77"/>
      <c r="H458" s="77"/>
      <c r="I458" s="77" t="s">
        <v>1260</v>
      </c>
      <c r="J458" s="76"/>
      <c r="K458" s="76"/>
    </row>
    <row r="459" customHeight="1" spans="1:11">
      <c r="A459" s="66"/>
      <c r="B459" s="75"/>
      <c r="C459" s="72" t="s">
        <v>1188</v>
      </c>
      <c r="D459" s="73" t="s">
        <v>1188</v>
      </c>
      <c r="E459" s="68" t="s">
        <v>359</v>
      </c>
      <c r="F459" s="74">
        <v>200</v>
      </c>
      <c r="G459" s="77"/>
      <c r="H459" s="77"/>
      <c r="I459" s="77" t="s">
        <v>1245</v>
      </c>
      <c r="J459" s="76"/>
      <c r="K459" s="76"/>
    </row>
    <row r="460" customHeight="1" spans="1:11">
      <c r="A460" s="66"/>
      <c r="B460" s="75"/>
      <c r="C460" s="72" t="s">
        <v>1188</v>
      </c>
      <c r="D460" s="73" t="s">
        <v>1188</v>
      </c>
      <c r="E460" s="68" t="s">
        <v>359</v>
      </c>
      <c r="F460" s="74">
        <v>92</v>
      </c>
      <c r="G460" s="77"/>
      <c r="H460" s="77"/>
      <c r="I460" s="77" t="s">
        <v>1261</v>
      </c>
      <c r="J460" s="76"/>
      <c r="K460" s="76"/>
    </row>
    <row r="461" customHeight="1" spans="1:11">
      <c r="A461" s="66"/>
      <c r="B461" s="75"/>
      <c r="C461" s="72" t="s">
        <v>1182</v>
      </c>
      <c r="D461" s="73" t="s">
        <v>1182</v>
      </c>
      <c r="E461" s="68" t="s">
        <v>359</v>
      </c>
      <c r="F461" s="74">
        <v>15</v>
      </c>
      <c r="G461" s="77"/>
      <c r="H461" s="77"/>
      <c r="I461" s="77" t="s">
        <v>1183</v>
      </c>
      <c r="J461" s="76"/>
      <c r="K461" s="76"/>
    </row>
    <row r="462" customHeight="1" spans="1:11">
      <c r="A462" s="66"/>
      <c r="B462" s="78"/>
      <c r="C462" s="72" t="s">
        <v>1225</v>
      </c>
      <c r="D462" s="73" t="s">
        <v>1225</v>
      </c>
      <c r="E462" s="68" t="s">
        <v>359</v>
      </c>
      <c r="F462" s="74">
        <v>11</v>
      </c>
      <c r="G462" s="77"/>
      <c r="H462" s="77"/>
      <c r="I462" s="77" t="s">
        <v>1262</v>
      </c>
      <c r="J462" s="76"/>
      <c r="K462" s="76"/>
    </row>
    <row r="463" customHeight="1" spans="1:11">
      <c r="A463" s="66"/>
      <c r="B463" s="71" t="s">
        <v>1263</v>
      </c>
      <c r="C463" s="72" t="s">
        <v>1139</v>
      </c>
      <c r="D463" s="73" t="s">
        <v>1139</v>
      </c>
      <c r="E463" s="68" t="s">
        <v>1128</v>
      </c>
      <c r="F463" s="74">
        <v>412</v>
      </c>
      <c r="G463" s="77"/>
      <c r="H463" s="77"/>
      <c r="I463" s="77"/>
      <c r="J463" s="76"/>
      <c r="K463" s="76"/>
    </row>
    <row r="464" customHeight="1" spans="1:11">
      <c r="A464" s="66"/>
      <c r="B464" s="75"/>
      <c r="C464" s="72" t="s">
        <v>1264</v>
      </c>
      <c r="D464" s="73" t="s">
        <v>1264</v>
      </c>
      <c r="E464" s="68" t="s">
        <v>1128</v>
      </c>
      <c r="F464" s="74">
        <v>935</v>
      </c>
      <c r="G464" s="77"/>
      <c r="H464" s="77"/>
      <c r="I464" s="77"/>
      <c r="J464" s="76"/>
      <c r="K464" s="76"/>
    </row>
    <row r="465" customHeight="1" spans="1:11">
      <c r="A465" s="66"/>
      <c r="B465" s="75"/>
      <c r="C465" s="72" t="s">
        <v>1135</v>
      </c>
      <c r="D465" s="73" t="s">
        <v>1135</v>
      </c>
      <c r="E465" s="68" t="s">
        <v>1128</v>
      </c>
      <c r="F465" s="74">
        <v>1329</v>
      </c>
      <c r="G465" s="77"/>
      <c r="H465" s="77"/>
      <c r="I465" s="77"/>
      <c r="J465" s="76"/>
      <c r="K465" s="76"/>
    </row>
    <row r="466" customHeight="1" spans="1:11">
      <c r="A466" s="66"/>
      <c r="B466" s="75"/>
      <c r="C466" s="72" t="s">
        <v>1197</v>
      </c>
      <c r="D466" s="73" t="s">
        <v>1197</v>
      </c>
      <c r="E466" s="68" t="s">
        <v>1128</v>
      </c>
      <c r="F466" s="74">
        <v>1233</v>
      </c>
      <c r="G466" s="77"/>
      <c r="H466" s="77"/>
      <c r="I466" s="77"/>
      <c r="J466" s="76"/>
      <c r="K466" s="76"/>
    </row>
    <row r="467" customHeight="1" spans="1:11">
      <c r="A467" s="66"/>
      <c r="B467" s="75"/>
      <c r="C467" s="72" t="s">
        <v>1198</v>
      </c>
      <c r="D467" s="73" t="s">
        <v>1198</v>
      </c>
      <c r="E467" s="68" t="s">
        <v>1128</v>
      </c>
      <c r="F467" s="74">
        <v>228</v>
      </c>
      <c r="G467" s="77"/>
      <c r="H467" s="77"/>
      <c r="I467" s="77"/>
      <c r="J467" s="76"/>
      <c r="K467" s="76"/>
    </row>
    <row r="468" customHeight="1" spans="1:11">
      <c r="A468" s="66"/>
      <c r="B468" s="75"/>
      <c r="C468" s="72" t="s">
        <v>1192</v>
      </c>
      <c r="D468" s="73" t="s">
        <v>1192</v>
      </c>
      <c r="E468" s="68" t="s">
        <v>1128</v>
      </c>
      <c r="F468" s="74">
        <v>1985</v>
      </c>
      <c r="G468" s="77"/>
      <c r="H468" s="77"/>
      <c r="I468" s="77"/>
      <c r="J468" s="76"/>
      <c r="K468" s="76"/>
    </row>
    <row r="469" customHeight="1" spans="1:11">
      <c r="A469" s="66"/>
      <c r="B469" s="75"/>
      <c r="C469" s="72" t="s">
        <v>1149</v>
      </c>
      <c r="D469" s="73" t="s">
        <v>1149</v>
      </c>
      <c r="E469" s="68" t="s">
        <v>1128</v>
      </c>
      <c r="F469" s="74">
        <v>2677</v>
      </c>
      <c r="G469" s="77"/>
      <c r="H469" s="77"/>
      <c r="I469" s="77"/>
      <c r="J469" s="76"/>
      <c r="K469" s="76"/>
    </row>
    <row r="470" customHeight="1" spans="1:11">
      <c r="A470" s="66"/>
      <c r="B470" s="75"/>
      <c r="C470" s="72" t="s">
        <v>1240</v>
      </c>
      <c r="D470" s="73" t="s">
        <v>1240</v>
      </c>
      <c r="E470" s="68" t="s">
        <v>1128</v>
      </c>
      <c r="F470" s="74">
        <v>2088</v>
      </c>
      <c r="G470" s="77"/>
      <c r="H470" s="77"/>
      <c r="I470" s="77"/>
      <c r="J470" s="76"/>
      <c r="K470" s="76"/>
    </row>
    <row r="471" customHeight="1" spans="1:11">
      <c r="A471" s="66"/>
      <c r="B471" s="75"/>
      <c r="C471" s="72" t="s">
        <v>1235</v>
      </c>
      <c r="D471" s="73" t="s">
        <v>1235</v>
      </c>
      <c r="E471" s="68" t="s">
        <v>1128</v>
      </c>
      <c r="F471" s="74">
        <v>681</v>
      </c>
      <c r="G471" s="77"/>
      <c r="H471" s="77"/>
      <c r="I471" s="77"/>
      <c r="J471" s="76"/>
      <c r="K471" s="76"/>
    </row>
    <row r="472" customHeight="1" spans="1:11">
      <c r="A472" s="66"/>
      <c r="B472" s="75"/>
      <c r="C472" s="72" t="s">
        <v>1236</v>
      </c>
      <c r="D472" s="73" t="s">
        <v>1236</v>
      </c>
      <c r="E472" s="68" t="s">
        <v>1128</v>
      </c>
      <c r="F472" s="74">
        <v>471</v>
      </c>
      <c r="G472" s="77"/>
      <c r="H472" s="77"/>
      <c r="I472" s="77"/>
      <c r="J472" s="76"/>
      <c r="K472" s="76"/>
    </row>
    <row r="473" customHeight="1" spans="1:11">
      <c r="A473" s="66"/>
      <c r="B473" s="75"/>
      <c r="C473" s="72" t="s">
        <v>1241</v>
      </c>
      <c r="D473" s="73" t="s">
        <v>1241</v>
      </c>
      <c r="E473" s="68" t="s">
        <v>1128</v>
      </c>
      <c r="F473" s="74">
        <v>1684</v>
      </c>
      <c r="G473" s="77"/>
      <c r="H473" s="77"/>
      <c r="I473" s="77"/>
      <c r="J473" s="76"/>
      <c r="K473" s="76"/>
    </row>
    <row r="474" customHeight="1" spans="1:11">
      <c r="A474" s="66"/>
      <c r="B474" s="75"/>
      <c r="C474" s="72" t="s">
        <v>1265</v>
      </c>
      <c r="D474" s="73" t="s">
        <v>1265</v>
      </c>
      <c r="E474" s="68" t="s">
        <v>1128</v>
      </c>
      <c r="F474" s="74">
        <v>994</v>
      </c>
      <c r="G474" s="77"/>
      <c r="H474" s="77"/>
      <c r="I474" s="77"/>
      <c r="J474" s="76"/>
      <c r="K474" s="76"/>
    </row>
    <row r="475" customHeight="1" spans="1:11">
      <c r="A475" s="66"/>
      <c r="B475" s="75"/>
      <c r="C475" s="72" t="s">
        <v>1127</v>
      </c>
      <c r="D475" s="73" t="s">
        <v>1127</v>
      </c>
      <c r="E475" s="68" t="s">
        <v>1128</v>
      </c>
      <c r="F475" s="74">
        <v>503</v>
      </c>
      <c r="G475" s="77"/>
      <c r="H475" s="77"/>
      <c r="I475" s="77"/>
      <c r="J475" s="76"/>
      <c r="K475" s="76"/>
    </row>
    <row r="476" customHeight="1" spans="1:11">
      <c r="A476" s="66"/>
      <c r="B476" s="75"/>
      <c r="C476" s="72" t="s">
        <v>1200</v>
      </c>
      <c r="D476" s="73" t="s">
        <v>1200</v>
      </c>
      <c r="E476" s="68" t="s">
        <v>1128</v>
      </c>
      <c r="F476" s="74">
        <v>689</v>
      </c>
      <c r="G476" s="77"/>
      <c r="H476" s="77"/>
      <c r="I476" s="77"/>
      <c r="J476" s="76"/>
      <c r="K476" s="76"/>
    </row>
    <row r="477" customHeight="1" spans="1:11">
      <c r="A477" s="66"/>
      <c r="B477" s="75"/>
      <c r="C477" s="72" t="s">
        <v>1201</v>
      </c>
      <c r="D477" s="73" t="s">
        <v>1201</v>
      </c>
      <c r="E477" s="68" t="s">
        <v>1128</v>
      </c>
      <c r="F477" s="74">
        <v>527</v>
      </c>
      <c r="G477" s="77"/>
      <c r="H477" s="77"/>
      <c r="I477" s="77"/>
      <c r="J477" s="76"/>
      <c r="K477" s="76"/>
    </row>
    <row r="478" customHeight="1" spans="1:11">
      <c r="A478" s="66"/>
      <c r="B478" s="75"/>
      <c r="C478" s="72" t="s">
        <v>1143</v>
      </c>
      <c r="D478" s="73" t="s">
        <v>1143</v>
      </c>
      <c r="E478" s="68" t="s">
        <v>1128</v>
      </c>
      <c r="F478" s="74">
        <v>1693</v>
      </c>
      <c r="G478" s="77"/>
      <c r="H478" s="77"/>
      <c r="I478" s="77"/>
      <c r="J478" s="76"/>
      <c r="K478" s="76"/>
    </row>
    <row r="479" customHeight="1" spans="1:11">
      <c r="A479" s="66"/>
      <c r="B479" s="75"/>
      <c r="C479" s="72" t="s">
        <v>1196</v>
      </c>
      <c r="D479" s="73" t="s">
        <v>1196</v>
      </c>
      <c r="E479" s="68" t="s">
        <v>1128</v>
      </c>
      <c r="F479" s="74">
        <v>4504</v>
      </c>
      <c r="G479" s="77"/>
      <c r="H479" s="77"/>
      <c r="I479" s="77"/>
      <c r="J479" s="76"/>
      <c r="K479" s="76"/>
    </row>
    <row r="480" customHeight="1" spans="1:11">
      <c r="A480" s="66"/>
      <c r="B480" s="75"/>
      <c r="C480" s="72" t="s">
        <v>1195</v>
      </c>
      <c r="D480" s="73" t="s">
        <v>1195</v>
      </c>
      <c r="E480" s="68" t="s">
        <v>1128</v>
      </c>
      <c r="F480" s="74">
        <v>16053</v>
      </c>
      <c r="G480" s="77"/>
      <c r="H480" s="77"/>
      <c r="I480" s="77"/>
      <c r="J480" s="76"/>
      <c r="K480" s="76"/>
    </row>
    <row r="481" customHeight="1" spans="1:11">
      <c r="A481" s="66"/>
      <c r="B481" s="75"/>
      <c r="C481" s="72" t="s">
        <v>1239</v>
      </c>
      <c r="D481" s="73" t="s">
        <v>1239</v>
      </c>
      <c r="E481" s="68" t="s">
        <v>1128</v>
      </c>
      <c r="F481" s="74">
        <v>119</v>
      </c>
      <c r="G481" s="77"/>
      <c r="H481" s="77"/>
      <c r="I481" s="77"/>
      <c r="J481" s="76"/>
      <c r="K481" s="76"/>
    </row>
    <row r="482" customHeight="1" spans="1:11">
      <c r="A482" s="66"/>
      <c r="B482" s="75"/>
      <c r="C482" s="72" t="s">
        <v>1266</v>
      </c>
      <c r="D482" s="73" t="s">
        <v>1266</v>
      </c>
      <c r="E482" s="68" t="s">
        <v>1128</v>
      </c>
      <c r="F482" s="74">
        <v>10510</v>
      </c>
      <c r="G482" s="77"/>
      <c r="H482" s="77"/>
      <c r="I482" s="77"/>
      <c r="J482" s="76"/>
      <c r="K482" s="76"/>
    </row>
    <row r="483" customHeight="1" spans="1:11">
      <c r="A483" s="66"/>
      <c r="B483" s="75"/>
      <c r="C483" s="72" t="s">
        <v>1202</v>
      </c>
      <c r="D483" s="73" t="s">
        <v>1202</v>
      </c>
      <c r="E483" s="68" t="s">
        <v>1128</v>
      </c>
      <c r="F483" s="74">
        <v>64</v>
      </c>
      <c r="G483" s="77"/>
      <c r="H483" s="77"/>
      <c r="I483" s="77"/>
      <c r="J483" s="76"/>
      <c r="K483" s="76"/>
    </row>
    <row r="484" customHeight="1" spans="1:11">
      <c r="A484" s="66"/>
      <c r="B484" s="75"/>
      <c r="C484" s="72" t="s">
        <v>1242</v>
      </c>
      <c r="D484" s="73" t="s">
        <v>1242</v>
      </c>
      <c r="E484" s="68" t="s">
        <v>1128</v>
      </c>
      <c r="F484" s="74">
        <v>2502</v>
      </c>
      <c r="G484" s="77"/>
      <c r="H484" s="77"/>
      <c r="I484" s="77"/>
      <c r="J484" s="76"/>
      <c r="K484" s="76"/>
    </row>
    <row r="485" customHeight="1" spans="1:11">
      <c r="A485" s="66"/>
      <c r="B485" s="75"/>
      <c r="C485" s="72" t="s">
        <v>1267</v>
      </c>
      <c r="D485" s="73" t="s">
        <v>1267</v>
      </c>
      <c r="E485" s="68" t="s">
        <v>1128</v>
      </c>
      <c r="F485" s="74">
        <v>344</v>
      </c>
      <c r="G485" s="77"/>
      <c r="H485" s="77"/>
      <c r="I485" s="77"/>
      <c r="J485" s="76"/>
      <c r="K485" s="76"/>
    </row>
    <row r="486" customHeight="1" spans="1:11">
      <c r="A486" s="66"/>
      <c r="B486" s="75"/>
      <c r="C486" s="72" t="s">
        <v>1268</v>
      </c>
      <c r="D486" s="73" t="s">
        <v>1268</v>
      </c>
      <c r="E486" s="68" t="s">
        <v>1128</v>
      </c>
      <c r="F486" s="74">
        <v>2401</v>
      </c>
      <c r="G486" s="77"/>
      <c r="H486" s="77"/>
      <c r="I486" s="77"/>
      <c r="J486" s="76"/>
      <c r="K486" s="76"/>
    </row>
    <row r="487" customHeight="1" spans="1:11">
      <c r="A487" s="66"/>
      <c r="B487" s="78"/>
      <c r="C487" s="72" t="s">
        <v>1203</v>
      </c>
      <c r="D487" s="73" t="s">
        <v>1203</v>
      </c>
      <c r="E487" s="68" t="s">
        <v>1128</v>
      </c>
      <c r="F487" s="74">
        <f>57177-54626</f>
        <v>2551</v>
      </c>
      <c r="G487" s="77"/>
      <c r="H487" s="77"/>
      <c r="I487" s="77"/>
      <c r="J487" s="76"/>
      <c r="K487" s="76"/>
    </row>
    <row r="488" customHeight="1" spans="1:11">
      <c r="A488" s="66" t="s">
        <v>1269</v>
      </c>
      <c r="B488" s="71" t="s">
        <v>1270</v>
      </c>
      <c r="C488" s="72" t="s">
        <v>1035</v>
      </c>
      <c r="D488" s="73" t="s">
        <v>1035</v>
      </c>
      <c r="E488" s="68" t="s">
        <v>359</v>
      </c>
      <c r="F488" s="74">
        <v>120</v>
      </c>
      <c r="G488" s="77"/>
      <c r="H488" s="77"/>
      <c r="I488" s="77" t="s">
        <v>1161</v>
      </c>
      <c r="J488" s="76"/>
      <c r="K488" s="76"/>
    </row>
    <row r="489" customHeight="1" spans="1:11">
      <c r="A489" s="66"/>
      <c r="B489" s="75"/>
      <c r="C489" s="72" t="s">
        <v>1035</v>
      </c>
      <c r="D489" s="73" t="s">
        <v>1035</v>
      </c>
      <c r="E489" s="68" t="s">
        <v>359</v>
      </c>
      <c r="F489" s="74">
        <v>126</v>
      </c>
      <c r="G489" s="77"/>
      <c r="H489" s="77"/>
      <c r="I489" s="77" t="s">
        <v>1162</v>
      </c>
      <c r="J489" s="76"/>
      <c r="K489" s="76"/>
    </row>
    <row r="490" customHeight="1" spans="1:11">
      <c r="A490" s="66"/>
      <c r="B490" s="75"/>
      <c r="C490" s="72" t="s">
        <v>1052</v>
      </c>
      <c r="D490" s="73" t="s">
        <v>1052</v>
      </c>
      <c r="E490" s="68" t="s">
        <v>359</v>
      </c>
      <c r="F490" s="74">
        <v>41</v>
      </c>
      <c r="G490" s="77"/>
      <c r="H490" s="77"/>
      <c r="I490" s="77" t="s">
        <v>1206</v>
      </c>
      <c r="J490" s="76"/>
      <c r="K490" s="76"/>
    </row>
    <row r="491" customHeight="1" spans="1:11">
      <c r="A491" s="66"/>
      <c r="B491" s="75"/>
      <c r="C491" s="72" t="s">
        <v>1052</v>
      </c>
      <c r="D491" s="73" t="s">
        <v>1052</v>
      </c>
      <c r="E491" s="68" t="s">
        <v>359</v>
      </c>
      <c r="F491" s="74">
        <v>37</v>
      </c>
      <c r="G491" s="77"/>
      <c r="H491" s="77"/>
      <c r="I491" s="77" t="s">
        <v>1215</v>
      </c>
      <c r="J491" s="76"/>
      <c r="K491" s="76"/>
    </row>
    <row r="492" customHeight="1" spans="1:11">
      <c r="A492" s="66"/>
      <c r="B492" s="75"/>
      <c r="C492" s="72" t="s">
        <v>1271</v>
      </c>
      <c r="D492" s="73" t="s">
        <v>1271</v>
      </c>
      <c r="E492" s="68" t="s">
        <v>359</v>
      </c>
      <c r="F492" s="74">
        <v>8</v>
      </c>
      <c r="G492" s="77"/>
      <c r="H492" s="77"/>
      <c r="I492" s="77"/>
      <c r="J492" s="76"/>
      <c r="K492" s="76"/>
    </row>
    <row r="493" customHeight="1" spans="1:11">
      <c r="A493" s="66"/>
      <c r="B493" s="75"/>
      <c r="C493" s="72" t="s">
        <v>1049</v>
      </c>
      <c r="D493" s="73" t="s">
        <v>1049</v>
      </c>
      <c r="E493" s="68" t="s">
        <v>359</v>
      </c>
      <c r="F493" s="74">
        <v>3</v>
      </c>
      <c r="G493" s="77"/>
      <c r="H493" s="77"/>
      <c r="I493" s="77" t="s">
        <v>1272</v>
      </c>
      <c r="J493" s="76"/>
      <c r="K493" s="76"/>
    </row>
    <row r="494" customHeight="1" spans="1:11">
      <c r="A494" s="66"/>
      <c r="B494" s="75"/>
      <c r="C494" s="72" t="s">
        <v>1049</v>
      </c>
      <c r="D494" s="73" t="s">
        <v>1049</v>
      </c>
      <c r="E494" s="68" t="s">
        <v>359</v>
      </c>
      <c r="F494" s="74">
        <v>1</v>
      </c>
      <c r="G494" s="77"/>
      <c r="H494" s="77"/>
      <c r="I494" s="77" t="s">
        <v>1273</v>
      </c>
      <c r="J494" s="76"/>
      <c r="K494" s="76"/>
    </row>
    <row r="495" customHeight="1" spans="1:11">
      <c r="A495" s="66"/>
      <c r="B495" s="75"/>
      <c r="C495" s="72" t="s">
        <v>1060</v>
      </c>
      <c r="D495" s="73" t="s">
        <v>1060</v>
      </c>
      <c r="E495" s="68" t="s">
        <v>359</v>
      </c>
      <c r="F495" s="74">
        <v>14</v>
      </c>
      <c r="G495" s="77"/>
      <c r="H495" s="77"/>
      <c r="I495" s="77" t="s">
        <v>1162</v>
      </c>
      <c r="J495" s="76"/>
      <c r="K495" s="76"/>
    </row>
    <row r="496" customHeight="1" spans="1:11">
      <c r="A496" s="66"/>
      <c r="B496" s="75"/>
      <c r="C496" s="72" t="s">
        <v>1182</v>
      </c>
      <c r="D496" s="73" t="s">
        <v>1182</v>
      </c>
      <c r="E496" s="68" t="s">
        <v>359</v>
      </c>
      <c r="F496" s="74">
        <v>62</v>
      </c>
      <c r="G496" s="77"/>
      <c r="H496" s="77"/>
      <c r="I496" s="77" t="s">
        <v>1166</v>
      </c>
      <c r="J496" s="76"/>
      <c r="K496" s="76"/>
    </row>
    <row r="497" customHeight="1" spans="1:11">
      <c r="A497" s="66"/>
      <c r="B497" s="75"/>
      <c r="C497" s="72" t="s">
        <v>1182</v>
      </c>
      <c r="D497" s="73" t="s">
        <v>1182</v>
      </c>
      <c r="E497" s="68" t="s">
        <v>359</v>
      </c>
      <c r="F497" s="74">
        <v>64</v>
      </c>
      <c r="G497" s="77"/>
      <c r="H497" s="77"/>
      <c r="I497" s="77" t="s">
        <v>1167</v>
      </c>
      <c r="J497" s="76"/>
      <c r="K497" s="76"/>
    </row>
    <row r="498" customHeight="1" spans="1:11">
      <c r="A498" s="66"/>
      <c r="B498" s="75"/>
      <c r="C498" s="72" t="s">
        <v>1182</v>
      </c>
      <c r="D498" s="73" t="s">
        <v>1182</v>
      </c>
      <c r="E498" s="68" t="s">
        <v>359</v>
      </c>
      <c r="F498" s="74">
        <v>61</v>
      </c>
      <c r="G498" s="77"/>
      <c r="H498" s="77"/>
      <c r="I498" s="77" t="s">
        <v>1168</v>
      </c>
      <c r="J498" s="76"/>
      <c r="K498" s="76"/>
    </row>
    <row r="499" customHeight="1" spans="1:11">
      <c r="A499" s="66"/>
      <c r="B499" s="75"/>
      <c r="C499" s="72" t="s">
        <v>1274</v>
      </c>
      <c r="D499" s="73" t="s">
        <v>1274</v>
      </c>
      <c r="E499" s="68" t="s">
        <v>359</v>
      </c>
      <c r="F499" s="74">
        <v>3</v>
      </c>
      <c r="G499" s="77"/>
      <c r="H499" s="77"/>
      <c r="I499" s="77" t="s">
        <v>1167</v>
      </c>
      <c r="J499" s="76"/>
      <c r="K499" s="76"/>
    </row>
    <row r="500" customHeight="1" spans="1:11">
      <c r="A500" s="66"/>
      <c r="B500" s="75"/>
      <c r="C500" s="72" t="s">
        <v>1054</v>
      </c>
      <c r="D500" s="73" t="s">
        <v>1054</v>
      </c>
      <c r="E500" s="68" t="s">
        <v>359</v>
      </c>
      <c r="F500" s="74">
        <v>59</v>
      </c>
      <c r="G500" s="77"/>
      <c r="H500" s="77"/>
      <c r="I500" s="77" t="s">
        <v>1275</v>
      </c>
      <c r="J500" s="76"/>
      <c r="K500" s="76"/>
    </row>
    <row r="501" customHeight="1" spans="1:11">
      <c r="A501" s="66"/>
      <c r="B501" s="75"/>
      <c r="C501" s="72" t="s">
        <v>1053</v>
      </c>
      <c r="D501" s="73" t="s">
        <v>1053</v>
      </c>
      <c r="E501" s="68" t="s">
        <v>359</v>
      </c>
      <c r="F501" s="74">
        <v>20</v>
      </c>
      <c r="G501" s="77"/>
      <c r="H501" s="77"/>
      <c r="I501" s="77" t="s">
        <v>1167</v>
      </c>
      <c r="J501" s="76"/>
      <c r="K501" s="76"/>
    </row>
    <row r="502" customHeight="1" spans="1:11">
      <c r="A502" s="66"/>
      <c r="B502" s="75"/>
      <c r="C502" s="72" t="s">
        <v>1178</v>
      </c>
      <c r="D502" s="73" t="s">
        <v>1178</v>
      </c>
      <c r="E502" s="68" t="s">
        <v>359</v>
      </c>
      <c r="F502" s="74">
        <v>40</v>
      </c>
      <c r="G502" s="77"/>
      <c r="H502" s="77"/>
      <c r="I502" s="77" t="s">
        <v>1161</v>
      </c>
      <c r="J502" s="76"/>
      <c r="K502" s="76"/>
    </row>
    <row r="503" customHeight="1" spans="1:11">
      <c r="A503" s="66"/>
      <c r="B503" s="75"/>
      <c r="C503" s="72" t="s">
        <v>1276</v>
      </c>
      <c r="D503" s="73" t="s">
        <v>1276</v>
      </c>
      <c r="E503" s="68" t="s">
        <v>359</v>
      </c>
      <c r="F503" s="74">
        <v>2</v>
      </c>
      <c r="G503" s="77"/>
      <c r="H503" s="77"/>
      <c r="I503" s="77" t="s">
        <v>1161</v>
      </c>
      <c r="J503" s="76"/>
      <c r="K503" s="76"/>
    </row>
    <row r="504" customHeight="1" spans="1:11">
      <c r="A504" s="66"/>
      <c r="B504" s="75"/>
      <c r="C504" s="72" t="s">
        <v>1228</v>
      </c>
      <c r="D504" s="73" t="s">
        <v>1228</v>
      </c>
      <c r="E504" s="68" t="s">
        <v>359</v>
      </c>
      <c r="F504" s="74">
        <v>4</v>
      </c>
      <c r="G504" s="77"/>
      <c r="H504" s="77"/>
      <c r="I504" s="77" t="s">
        <v>1215</v>
      </c>
      <c r="J504" s="76"/>
      <c r="K504" s="76"/>
    </row>
    <row r="505" customHeight="1" spans="1:11">
      <c r="A505" s="66"/>
      <c r="B505" s="75"/>
      <c r="C505" s="72" t="s">
        <v>1277</v>
      </c>
      <c r="D505" s="73" t="s">
        <v>1277</v>
      </c>
      <c r="E505" s="68" t="s">
        <v>359</v>
      </c>
      <c r="F505" s="74">
        <v>7</v>
      </c>
      <c r="G505" s="77"/>
      <c r="H505" s="77"/>
      <c r="I505" s="77" t="s">
        <v>1167</v>
      </c>
      <c r="J505" s="76"/>
      <c r="K505" s="76"/>
    </row>
    <row r="506" customHeight="1" spans="1:11">
      <c r="A506" s="66"/>
      <c r="B506" s="75"/>
      <c r="C506" s="72" t="s">
        <v>1044</v>
      </c>
      <c r="D506" s="73" t="s">
        <v>1044</v>
      </c>
      <c r="E506" s="68" t="s">
        <v>359</v>
      </c>
      <c r="F506" s="74">
        <v>205</v>
      </c>
      <c r="G506" s="77"/>
      <c r="H506" s="77"/>
      <c r="I506" s="77" t="s">
        <v>1214</v>
      </c>
      <c r="J506" s="76"/>
      <c r="K506" s="76"/>
    </row>
    <row r="507" customHeight="1" spans="1:11">
      <c r="A507" s="66"/>
      <c r="B507" s="75"/>
      <c r="C507" s="72" t="s">
        <v>1044</v>
      </c>
      <c r="D507" s="73" t="s">
        <v>1044</v>
      </c>
      <c r="E507" s="68" t="s">
        <v>359</v>
      </c>
      <c r="F507" s="74">
        <v>196</v>
      </c>
      <c r="G507" s="77"/>
      <c r="H507" s="77"/>
      <c r="I507" s="77" t="s">
        <v>1189</v>
      </c>
      <c r="J507" s="76"/>
      <c r="K507" s="76"/>
    </row>
    <row r="508" customHeight="1" spans="1:11">
      <c r="A508" s="66"/>
      <c r="B508" s="75"/>
      <c r="C508" s="72" t="s">
        <v>1044</v>
      </c>
      <c r="D508" s="73" t="s">
        <v>1044</v>
      </c>
      <c r="E508" s="68" t="s">
        <v>359</v>
      </c>
      <c r="F508" s="74">
        <v>186</v>
      </c>
      <c r="G508" s="77"/>
      <c r="H508" s="77"/>
      <c r="I508" s="77" t="s">
        <v>1161</v>
      </c>
      <c r="J508" s="76"/>
      <c r="K508" s="76"/>
    </row>
    <row r="509" customHeight="1" spans="1:11">
      <c r="A509" s="66"/>
      <c r="B509" s="75"/>
      <c r="C509" s="72" t="s">
        <v>1211</v>
      </c>
      <c r="D509" s="73" t="s">
        <v>1211</v>
      </c>
      <c r="E509" s="68" t="s">
        <v>359</v>
      </c>
      <c r="F509" s="74">
        <v>60</v>
      </c>
      <c r="G509" s="77"/>
      <c r="H509" s="77"/>
      <c r="I509" s="77" t="s">
        <v>1278</v>
      </c>
      <c r="J509" s="76"/>
      <c r="K509" s="76"/>
    </row>
    <row r="510" customHeight="1" spans="1:11">
      <c r="A510" s="66"/>
      <c r="B510" s="75"/>
      <c r="C510" s="72" t="s">
        <v>1211</v>
      </c>
      <c r="D510" s="73" t="s">
        <v>1211</v>
      </c>
      <c r="E510" s="68" t="s">
        <v>359</v>
      </c>
      <c r="F510" s="74">
        <v>65</v>
      </c>
      <c r="G510" s="77"/>
      <c r="H510" s="77"/>
      <c r="I510" s="77" t="s">
        <v>1279</v>
      </c>
      <c r="J510" s="76"/>
      <c r="K510" s="76"/>
    </row>
    <row r="511" customHeight="1" spans="1:11">
      <c r="A511" s="66"/>
      <c r="B511" s="75"/>
      <c r="C511" s="72" t="s">
        <v>1079</v>
      </c>
      <c r="D511" s="73" t="s">
        <v>1079</v>
      </c>
      <c r="E511" s="68" t="s">
        <v>359</v>
      </c>
      <c r="F511" s="74">
        <v>60</v>
      </c>
      <c r="G511" s="77"/>
      <c r="H511" s="77"/>
      <c r="I511" s="77" t="s">
        <v>1280</v>
      </c>
      <c r="J511" s="76"/>
      <c r="K511" s="76"/>
    </row>
    <row r="512" customHeight="1" spans="1:11">
      <c r="A512" s="66"/>
      <c r="B512" s="75"/>
      <c r="C512" s="72" t="s">
        <v>1079</v>
      </c>
      <c r="D512" s="73" t="s">
        <v>1079</v>
      </c>
      <c r="E512" s="68" t="s">
        <v>359</v>
      </c>
      <c r="F512" s="74">
        <v>69</v>
      </c>
      <c r="G512" s="77"/>
      <c r="H512" s="77"/>
      <c r="I512" s="77" t="s">
        <v>1281</v>
      </c>
      <c r="J512" s="76"/>
      <c r="K512" s="76"/>
    </row>
    <row r="513" customHeight="1" spans="1:11">
      <c r="A513" s="66"/>
      <c r="B513" s="75"/>
      <c r="C513" s="72" t="s">
        <v>1282</v>
      </c>
      <c r="D513" s="73" t="s">
        <v>1282</v>
      </c>
      <c r="E513" s="68" t="s">
        <v>359</v>
      </c>
      <c r="F513" s="74">
        <v>28</v>
      </c>
      <c r="G513" s="77"/>
      <c r="H513" s="77"/>
      <c r="I513" s="77" t="s">
        <v>1283</v>
      </c>
      <c r="J513" s="76"/>
      <c r="K513" s="76"/>
    </row>
    <row r="514" customHeight="1" spans="1:11">
      <c r="A514" s="66"/>
      <c r="B514" s="75"/>
      <c r="C514" s="72" t="s">
        <v>1284</v>
      </c>
      <c r="D514" s="73" t="s">
        <v>1284</v>
      </c>
      <c r="E514" s="68" t="s">
        <v>359</v>
      </c>
      <c r="F514" s="74">
        <v>16</v>
      </c>
      <c r="G514" s="77"/>
      <c r="H514" s="77"/>
      <c r="I514" s="77" t="s">
        <v>1179</v>
      </c>
      <c r="J514" s="76"/>
      <c r="K514" s="76"/>
    </row>
    <row r="515" customHeight="1" spans="1:11">
      <c r="A515" s="66"/>
      <c r="B515" s="75"/>
      <c r="C515" s="72" t="s">
        <v>1076</v>
      </c>
      <c r="D515" s="73" t="s">
        <v>1076</v>
      </c>
      <c r="E515" s="68" t="s">
        <v>359</v>
      </c>
      <c r="F515" s="74">
        <v>7</v>
      </c>
      <c r="G515" s="77"/>
      <c r="H515" s="77"/>
      <c r="I515" s="77" t="s">
        <v>1283</v>
      </c>
      <c r="J515" s="76"/>
      <c r="K515" s="76"/>
    </row>
    <row r="516" customHeight="1" spans="1:11">
      <c r="A516" s="66"/>
      <c r="B516" s="75"/>
      <c r="C516" s="72" t="s">
        <v>1213</v>
      </c>
      <c r="D516" s="73" t="s">
        <v>1213</v>
      </c>
      <c r="E516" s="68" t="s">
        <v>359</v>
      </c>
      <c r="F516" s="74">
        <v>35</v>
      </c>
      <c r="G516" s="77"/>
      <c r="H516" s="77"/>
      <c r="I516" s="77" t="s">
        <v>1283</v>
      </c>
      <c r="J516" s="76"/>
      <c r="K516" s="76"/>
    </row>
    <row r="517" customHeight="1" spans="1:11">
      <c r="A517" s="66"/>
      <c r="B517" s="75"/>
      <c r="C517" s="72" t="s">
        <v>1285</v>
      </c>
      <c r="D517" s="73" t="s">
        <v>1285</v>
      </c>
      <c r="E517" s="68" t="s">
        <v>359</v>
      </c>
      <c r="F517" s="74">
        <v>4</v>
      </c>
      <c r="G517" s="77"/>
      <c r="H517" s="77"/>
      <c r="I517" s="77" t="s">
        <v>1286</v>
      </c>
      <c r="J517" s="76"/>
      <c r="K517" s="76"/>
    </row>
    <row r="518" customHeight="1" spans="1:11">
      <c r="A518" s="66"/>
      <c r="B518" s="75"/>
      <c r="C518" s="72" t="s">
        <v>1287</v>
      </c>
      <c r="D518" s="73" t="s">
        <v>1287</v>
      </c>
      <c r="E518" s="68" t="s">
        <v>359</v>
      </c>
      <c r="F518" s="74">
        <v>7</v>
      </c>
      <c r="G518" s="77"/>
      <c r="H518" s="77"/>
      <c r="I518" s="77" t="s">
        <v>1286</v>
      </c>
      <c r="J518" s="76"/>
      <c r="K518" s="76"/>
    </row>
    <row r="519" customHeight="1" spans="1:11">
      <c r="A519" s="66"/>
      <c r="B519" s="75"/>
      <c r="C519" s="72" t="s">
        <v>1225</v>
      </c>
      <c r="D519" s="73" t="s">
        <v>1225</v>
      </c>
      <c r="E519" s="68" t="s">
        <v>359</v>
      </c>
      <c r="F519" s="74">
        <v>21</v>
      </c>
      <c r="G519" s="77"/>
      <c r="H519" s="77"/>
      <c r="I519" s="77" t="s">
        <v>1283</v>
      </c>
      <c r="J519" s="76"/>
      <c r="K519" s="76"/>
    </row>
    <row r="520" customHeight="1" spans="1:11">
      <c r="A520" s="66"/>
      <c r="B520" s="75"/>
      <c r="C520" s="72" t="s">
        <v>1212</v>
      </c>
      <c r="D520" s="73" t="s">
        <v>1212</v>
      </c>
      <c r="E520" s="68" t="s">
        <v>359</v>
      </c>
      <c r="F520" s="74">
        <v>32</v>
      </c>
      <c r="G520" s="77"/>
      <c r="H520" s="77"/>
      <c r="I520" s="77" t="s">
        <v>1283</v>
      </c>
      <c r="J520" s="76"/>
      <c r="K520" s="76"/>
    </row>
    <row r="521" customHeight="1" spans="1:11">
      <c r="A521" s="66"/>
      <c r="B521" s="78"/>
      <c r="C521" s="72" t="s">
        <v>1224</v>
      </c>
      <c r="D521" s="73" t="s">
        <v>1224</v>
      </c>
      <c r="E521" s="68" t="s">
        <v>359</v>
      </c>
      <c r="F521" s="74">
        <v>19</v>
      </c>
      <c r="G521" s="77"/>
      <c r="H521" s="77"/>
      <c r="I521" s="77" t="s">
        <v>1288</v>
      </c>
      <c r="J521" s="76"/>
      <c r="K521" s="76"/>
    </row>
    <row r="522" customHeight="1" spans="1:11">
      <c r="A522" s="66"/>
      <c r="B522" s="71" t="s">
        <v>1289</v>
      </c>
      <c r="C522" s="72" t="s">
        <v>1127</v>
      </c>
      <c r="D522" s="73" t="s">
        <v>1127</v>
      </c>
      <c r="E522" s="68" t="s">
        <v>1128</v>
      </c>
      <c r="F522" s="74">
        <v>102</v>
      </c>
      <c r="G522" s="77"/>
      <c r="H522" s="77"/>
      <c r="I522" s="77" t="s">
        <v>1290</v>
      </c>
      <c r="J522" s="76"/>
      <c r="K522" s="76"/>
    </row>
    <row r="523" customHeight="1" spans="1:11">
      <c r="A523" s="66"/>
      <c r="B523" s="75"/>
      <c r="C523" s="72" t="s">
        <v>1200</v>
      </c>
      <c r="D523" s="73" t="s">
        <v>1200</v>
      </c>
      <c r="E523" s="68" t="s">
        <v>1128</v>
      </c>
      <c r="F523" s="74">
        <v>220</v>
      </c>
      <c r="G523" s="77"/>
      <c r="H523" s="77"/>
      <c r="I523" s="77" t="s">
        <v>1291</v>
      </c>
      <c r="J523" s="76"/>
      <c r="K523" s="76"/>
    </row>
    <row r="524" customHeight="1" spans="1:11">
      <c r="A524" s="66"/>
      <c r="B524" s="75"/>
      <c r="C524" s="72" t="s">
        <v>1139</v>
      </c>
      <c r="D524" s="73" t="s">
        <v>1139</v>
      </c>
      <c r="E524" s="68" t="s">
        <v>1128</v>
      </c>
      <c r="F524" s="74">
        <v>1534</v>
      </c>
      <c r="G524" s="77"/>
      <c r="H524" s="77"/>
      <c r="I524" s="77"/>
      <c r="J524" s="76"/>
      <c r="K524" s="76"/>
    </row>
    <row r="525" customHeight="1" spans="1:11">
      <c r="A525" s="66"/>
      <c r="B525" s="75"/>
      <c r="C525" s="72" t="s">
        <v>1135</v>
      </c>
      <c r="D525" s="73" t="s">
        <v>1135</v>
      </c>
      <c r="E525" s="68" t="s">
        <v>1128</v>
      </c>
      <c r="F525" s="74">
        <v>2884</v>
      </c>
      <c r="G525" s="77"/>
      <c r="H525" s="77"/>
      <c r="I525" s="77"/>
      <c r="J525" s="76"/>
      <c r="K525" s="76"/>
    </row>
    <row r="526" customHeight="1" spans="1:11">
      <c r="A526" s="66"/>
      <c r="B526" s="75"/>
      <c r="C526" s="72" t="s">
        <v>1242</v>
      </c>
      <c r="D526" s="73" t="s">
        <v>1242</v>
      </c>
      <c r="E526" s="68" t="s">
        <v>1128</v>
      </c>
      <c r="F526" s="74">
        <v>2222</v>
      </c>
      <c r="G526" s="77"/>
      <c r="H526" s="77"/>
      <c r="I526" s="77"/>
      <c r="J526" s="76"/>
      <c r="K526" s="76"/>
    </row>
    <row r="527" customHeight="1" spans="1:11">
      <c r="A527" s="66"/>
      <c r="B527" s="75"/>
      <c r="C527" s="72" t="s">
        <v>1292</v>
      </c>
      <c r="D527" s="73" t="s">
        <v>1292</v>
      </c>
      <c r="E527" s="68" t="s">
        <v>1128</v>
      </c>
      <c r="F527" s="74">
        <v>2714</v>
      </c>
      <c r="G527" s="77"/>
      <c r="H527" s="77"/>
      <c r="I527" s="77"/>
      <c r="J527" s="76"/>
      <c r="K527" s="76"/>
    </row>
    <row r="528" customHeight="1" spans="1:11">
      <c r="A528" s="66"/>
      <c r="B528" s="75"/>
      <c r="C528" s="72" t="s">
        <v>1149</v>
      </c>
      <c r="D528" s="73" t="s">
        <v>1149</v>
      </c>
      <c r="E528" s="68" t="s">
        <v>1128</v>
      </c>
      <c r="F528" s="74">
        <v>3284</v>
      </c>
      <c r="G528" s="77"/>
      <c r="H528" s="77"/>
      <c r="I528" s="77"/>
      <c r="J528" s="76"/>
      <c r="K528" s="76"/>
    </row>
    <row r="529" customHeight="1" spans="1:11">
      <c r="A529" s="66"/>
      <c r="B529" s="75"/>
      <c r="C529" s="72" t="s">
        <v>1193</v>
      </c>
      <c r="D529" s="73" t="s">
        <v>1193</v>
      </c>
      <c r="E529" s="68" t="s">
        <v>1128</v>
      </c>
      <c r="F529" s="74">
        <v>5782</v>
      </c>
      <c r="G529" s="77"/>
      <c r="H529" s="77"/>
      <c r="I529" s="77"/>
      <c r="J529" s="76"/>
      <c r="K529" s="76"/>
    </row>
    <row r="530" customHeight="1" spans="1:11">
      <c r="A530" s="66"/>
      <c r="B530" s="75"/>
      <c r="C530" s="72" t="s">
        <v>1194</v>
      </c>
      <c r="D530" s="73" t="s">
        <v>1194</v>
      </c>
      <c r="E530" s="68" t="s">
        <v>1128</v>
      </c>
      <c r="F530" s="74">
        <v>380</v>
      </c>
      <c r="G530" s="77"/>
      <c r="H530" s="77"/>
      <c r="I530" s="77"/>
      <c r="J530" s="76"/>
      <c r="K530" s="76"/>
    </row>
    <row r="531" customHeight="1" spans="1:11">
      <c r="A531" s="66"/>
      <c r="B531" s="75"/>
      <c r="C531" s="72" t="s">
        <v>1195</v>
      </c>
      <c r="D531" s="73" t="s">
        <v>1195</v>
      </c>
      <c r="E531" s="68" t="s">
        <v>1128</v>
      </c>
      <c r="F531" s="74">
        <f>21360+2883</f>
        <v>24243</v>
      </c>
      <c r="G531" s="77"/>
      <c r="H531" s="77"/>
      <c r="I531" s="77"/>
      <c r="J531" s="76"/>
      <c r="K531" s="76"/>
    </row>
    <row r="532" customHeight="1" spans="1:11">
      <c r="A532" s="66"/>
      <c r="B532" s="75"/>
      <c r="C532" s="72" t="s">
        <v>1143</v>
      </c>
      <c r="D532" s="73" t="s">
        <v>1143</v>
      </c>
      <c r="E532" s="68" t="s">
        <v>1128</v>
      </c>
      <c r="F532" s="74">
        <v>4103</v>
      </c>
      <c r="G532" s="77"/>
      <c r="H532" s="77"/>
      <c r="I532" s="77"/>
      <c r="J532" s="76"/>
      <c r="K532" s="76"/>
    </row>
    <row r="533" customHeight="1" spans="1:11">
      <c r="A533" s="66"/>
      <c r="B533" s="75"/>
      <c r="C533" s="72" t="s">
        <v>1293</v>
      </c>
      <c r="D533" s="73" t="s">
        <v>1293</v>
      </c>
      <c r="E533" s="68" t="s">
        <v>1128</v>
      </c>
      <c r="F533" s="74">
        <v>1884</v>
      </c>
      <c r="G533" s="77"/>
      <c r="H533" s="77"/>
      <c r="I533" s="77"/>
      <c r="J533" s="76"/>
      <c r="K533" s="76"/>
    </row>
    <row r="534" customHeight="1" spans="1:11">
      <c r="A534" s="66"/>
      <c r="B534" s="75"/>
      <c r="C534" s="72" t="s">
        <v>1240</v>
      </c>
      <c r="D534" s="73" t="s">
        <v>1240</v>
      </c>
      <c r="E534" s="68" t="s">
        <v>1128</v>
      </c>
      <c r="F534" s="74">
        <v>297</v>
      </c>
      <c r="G534" s="77"/>
      <c r="H534" s="77"/>
      <c r="I534" s="77"/>
      <c r="J534" s="76"/>
      <c r="K534" s="76"/>
    </row>
    <row r="535" customHeight="1" spans="1:11">
      <c r="A535" s="66"/>
      <c r="B535" s="75"/>
      <c r="C535" s="72" t="s">
        <v>1267</v>
      </c>
      <c r="D535" s="73" t="s">
        <v>1267</v>
      </c>
      <c r="E535" s="68" t="s">
        <v>1128</v>
      </c>
      <c r="F535" s="74">
        <v>1468</v>
      </c>
      <c r="G535" s="77"/>
      <c r="H535" s="77"/>
      <c r="I535" s="77"/>
      <c r="J535" s="76"/>
      <c r="K535" s="76"/>
    </row>
    <row r="536" customHeight="1" spans="1:11">
      <c r="A536" s="66"/>
      <c r="B536" s="75"/>
      <c r="C536" s="72" t="s">
        <v>1294</v>
      </c>
      <c r="D536" s="73" t="s">
        <v>1294</v>
      </c>
      <c r="E536" s="68" t="s">
        <v>1128</v>
      </c>
      <c r="F536" s="74">
        <v>727</v>
      </c>
      <c r="G536" s="77"/>
      <c r="H536" s="77"/>
      <c r="I536" s="77"/>
      <c r="J536" s="76"/>
      <c r="K536" s="76"/>
    </row>
    <row r="537" customHeight="1" spans="1:11">
      <c r="A537" s="66"/>
      <c r="B537" s="75"/>
      <c r="C537" s="72" t="s">
        <v>1295</v>
      </c>
      <c r="D537" s="73" t="s">
        <v>1295</v>
      </c>
      <c r="E537" s="68" t="s">
        <v>1128</v>
      </c>
      <c r="F537" s="74">
        <v>200</v>
      </c>
      <c r="G537" s="77"/>
      <c r="H537" s="77"/>
      <c r="I537" s="77"/>
      <c r="J537" s="76"/>
      <c r="K537" s="76"/>
    </row>
    <row r="538" customHeight="1" spans="1:11">
      <c r="A538" s="66"/>
      <c r="B538" s="75"/>
      <c r="C538" s="72" t="s">
        <v>1296</v>
      </c>
      <c r="D538" s="73" t="s">
        <v>1296</v>
      </c>
      <c r="E538" s="68" t="s">
        <v>1128</v>
      </c>
      <c r="F538" s="74">
        <v>162</v>
      </c>
      <c r="G538" s="77"/>
      <c r="H538" s="77"/>
      <c r="I538" s="77"/>
      <c r="J538" s="76"/>
      <c r="K538" s="76"/>
    </row>
    <row r="539" customHeight="1" spans="1:11">
      <c r="A539" s="66"/>
      <c r="B539" s="75"/>
      <c r="C539" s="72" t="s">
        <v>1132</v>
      </c>
      <c r="D539" s="73" t="s">
        <v>1132</v>
      </c>
      <c r="E539" s="68" t="s">
        <v>1128</v>
      </c>
      <c r="F539" s="74">
        <v>124</v>
      </c>
      <c r="G539" s="77"/>
      <c r="H539" s="77"/>
      <c r="I539" s="77"/>
      <c r="J539" s="76"/>
      <c r="K539" s="76"/>
    </row>
    <row r="540" customHeight="1" spans="1:11">
      <c r="A540" s="66"/>
      <c r="B540" s="75"/>
      <c r="C540" s="72" t="s">
        <v>1297</v>
      </c>
      <c r="D540" s="73" t="s">
        <v>1297</v>
      </c>
      <c r="E540" s="68" t="s">
        <v>1128</v>
      </c>
      <c r="F540" s="74">
        <v>324</v>
      </c>
      <c r="G540" s="77"/>
      <c r="H540" s="77"/>
      <c r="I540" s="77"/>
      <c r="J540" s="76"/>
      <c r="K540" s="76"/>
    </row>
    <row r="541" customHeight="1" spans="1:11">
      <c r="A541" s="66"/>
      <c r="B541" s="75"/>
      <c r="C541" s="72" t="s">
        <v>1191</v>
      </c>
      <c r="D541" s="73" t="s">
        <v>1191</v>
      </c>
      <c r="E541" s="68" t="s">
        <v>1128</v>
      </c>
      <c r="F541" s="74">
        <v>2108</v>
      </c>
      <c r="G541" s="77"/>
      <c r="H541" s="77"/>
      <c r="I541" s="77"/>
      <c r="J541" s="76"/>
      <c r="K541" s="76"/>
    </row>
    <row r="542" customHeight="1" spans="1:11">
      <c r="A542" s="66"/>
      <c r="B542" s="75"/>
      <c r="C542" s="72" t="s">
        <v>1298</v>
      </c>
      <c r="D542" s="73" t="s">
        <v>1298</v>
      </c>
      <c r="E542" s="68" t="s">
        <v>1128</v>
      </c>
      <c r="F542" s="74">
        <v>256</v>
      </c>
      <c r="G542" s="77"/>
      <c r="H542" s="77"/>
      <c r="I542" s="77"/>
      <c r="J542" s="76"/>
      <c r="K542" s="76"/>
    </row>
    <row r="543" customHeight="1" spans="1:11">
      <c r="A543" s="66"/>
      <c r="B543" s="75"/>
      <c r="C543" s="72" t="s">
        <v>1299</v>
      </c>
      <c r="D543" s="73" t="s">
        <v>1299</v>
      </c>
      <c r="E543" s="68" t="s">
        <v>1128</v>
      </c>
      <c r="F543" s="74">
        <v>4270</v>
      </c>
      <c r="G543" s="77"/>
      <c r="H543" s="77"/>
      <c r="I543" s="77"/>
      <c r="J543" s="76"/>
      <c r="K543" s="76"/>
    </row>
    <row r="544" customHeight="1" spans="1:11">
      <c r="A544" s="66"/>
      <c r="B544" s="75"/>
      <c r="C544" s="72" t="s">
        <v>1300</v>
      </c>
      <c r="D544" s="73" t="s">
        <v>1300</v>
      </c>
      <c r="E544" s="68" t="s">
        <v>1128</v>
      </c>
      <c r="F544" s="74">
        <v>269</v>
      </c>
      <c r="G544" s="77"/>
      <c r="H544" s="77"/>
      <c r="I544" s="77"/>
      <c r="J544" s="76"/>
      <c r="K544" s="76"/>
    </row>
    <row r="545" customHeight="1" spans="1:11">
      <c r="A545" s="66"/>
      <c r="B545" s="75"/>
      <c r="C545" s="72" t="s">
        <v>1235</v>
      </c>
      <c r="D545" s="73" t="s">
        <v>1235</v>
      </c>
      <c r="E545" s="68" t="s">
        <v>1128</v>
      </c>
      <c r="F545" s="74">
        <v>1020</v>
      </c>
      <c r="G545" s="77"/>
      <c r="H545" s="77"/>
      <c r="I545" s="77"/>
      <c r="J545" s="76"/>
      <c r="K545" s="76"/>
    </row>
    <row r="546" customHeight="1" spans="1:11">
      <c r="A546" s="66"/>
      <c r="B546" s="75"/>
      <c r="C546" s="72" t="s">
        <v>1301</v>
      </c>
      <c r="D546" s="73" t="s">
        <v>1301</v>
      </c>
      <c r="E546" s="68" t="s">
        <v>1128</v>
      </c>
      <c r="F546" s="74">
        <v>482</v>
      </c>
      <c r="G546" s="77"/>
      <c r="H546" s="77"/>
      <c r="I546" s="77"/>
      <c r="J546" s="76"/>
      <c r="K546" s="76"/>
    </row>
    <row r="547" customHeight="1" spans="1:11">
      <c r="A547" s="66"/>
      <c r="B547" s="78"/>
      <c r="C547" s="72" t="s">
        <v>1302</v>
      </c>
      <c r="D547" s="73" t="s">
        <v>1302</v>
      </c>
      <c r="E547" s="68" t="s">
        <v>1128</v>
      </c>
      <c r="F547" s="74">
        <v>65</v>
      </c>
      <c r="G547" s="77"/>
      <c r="H547" s="77"/>
      <c r="I547" s="77"/>
      <c r="J547" s="76"/>
      <c r="K547" s="76"/>
    </row>
    <row r="548" customHeight="1" spans="1:11">
      <c r="A548" s="66" t="s">
        <v>1303</v>
      </c>
      <c r="B548" s="71" t="s">
        <v>1304</v>
      </c>
      <c r="C548" s="72" t="s">
        <v>1182</v>
      </c>
      <c r="D548" s="73" t="s">
        <v>1182</v>
      </c>
      <c r="E548" s="68" t="s">
        <v>359</v>
      </c>
      <c r="F548" s="74">
        <v>105</v>
      </c>
      <c r="G548" s="77"/>
      <c r="H548" s="77"/>
      <c r="I548" s="77">
        <v>15</v>
      </c>
      <c r="J548" s="76"/>
      <c r="K548" s="76"/>
    </row>
    <row r="549" customHeight="1" spans="1:11">
      <c r="A549" s="66"/>
      <c r="B549" s="75"/>
      <c r="C549" s="72" t="s">
        <v>1182</v>
      </c>
      <c r="D549" s="73" t="s">
        <v>1182</v>
      </c>
      <c r="E549" s="68" t="s">
        <v>359</v>
      </c>
      <c r="F549" s="74">
        <v>100</v>
      </c>
      <c r="G549" s="77"/>
      <c r="H549" s="77"/>
      <c r="I549" s="77">
        <v>25</v>
      </c>
      <c r="J549" s="76"/>
      <c r="K549" s="76"/>
    </row>
    <row r="550" customHeight="1" spans="1:11">
      <c r="A550" s="66"/>
      <c r="B550" s="75"/>
      <c r="C550" s="72" t="s">
        <v>1305</v>
      </c>
      <c r="D550" s="73" t="s">
        <v>1305</v>
      </c>
      <c r="E550" s="68" t="s">
        <v>359</v>
      </c>
      <c r="F550" s="74">
        <v>43</v>
      </c>
      <c r="G550" s="77"/>
      <c r="H550" s="77"/>
      <c r="I550" s="77">
        <v>15</v>
      </c>
      <c r="J550" s="76"/>
      <c r="K550" s="76"/>
    </row>
    <row r="551" customHeight="1" spans="1:11">
      <c r="A551" s="66"/>
      <c r="B551" s="75"/>
      <c r="C551" s="72" t="s">
        <v>1178</v>
      </c>
      <c r="D551" s="73" t="s">
        <v>1178</v>
      </c>
      <c r="E551" s="68" t="s">
        <v>359</v>
      </c>
      <c r="F551" s="74">
        <v>43</v>
      </c>
      <c r="G551" s="77"/>
      <c r="H551" s="77"/>
      <c r="I551" s="77" t="s">
        <v>1166</v>
      </c>
      <c r="J551" s="76"/>
      <c r="K551" s="76"/>
    </row>
    <row r="552" customHeight="1" spans="1:11">
      <c r="A552" s="66"/>
      <c r="B552" s="75"/>
      <c r="C552" s="72" t="s">
        <v>1306</v>
      </c>
      <c r="D552" s="73" t="s">
        <v>1306</v>
      </c>
      <c r="E552" s="68" t="s">
        <v>359</v>
      </c>
      <c r="F552" s="74">
        <v>5</v>
      </c>
      <c r="G552" s="77"/>
      <c r="H552" s="77"/>
      <c r="I552" s="77" t="s">
        <v>1167</v>
      </c>
      <c r="J552" s="76"/>
      <c r="K552" s="76"/>
    </row>
    <row r="553" customHeight="1" spans="1:11">
      <c r="A553" s="66"/>
      <c r="B553" s="75"/>
      <c r="C553" s="72" t="s">
        <v>1306</v>
      </c>
      <c r="D553" s="73" t="s">
        <v>1306</v>
      </c>
      <c r="E553" s="68" t="s">
        <v>359</v>
      </c>
      <c r="F553" s="74">
        <v>2</v>
      </c>
      <c r="G553" s="77"/>
      <c r="H553" s="77"/>
      <c r="I553" s="77" t="s">
        <v>1161</v>
      </c>
      <c r="J553" s="76"/>
      <c r="K553" s="76"/>
    </row>
    <row r="554" customHeight="1" spans="1:11">
      <c r="A554" s="66"/>
      <c r="B554" s="75"/>
      <c r="C554" s="72" t="s">
        <v>1076</v>
      </c>
      <c r="D554" s="73" t="s">
        <v>1076</v>
      </c>
      <c r="E554" s="68" t="s">
        <v>359</v>
      </c>
      <c r="F554" s="74">
        <v>93</v>
      </c>
      <c r="G554" s="77"/>
      <c r="H554" s="77"/>
      <c r="I554" s="77" t="s">
        <v>1307</v>
      </c>
      <c r="J554" s="76"/>
      <c r="K554" s="76"/>
    </row>
    <row r="555" customHeight="1" spans="1:11">
      <c r="A555" s="66"/>
      <c r="B555" s="75"/>
      <c r="C555" s="72" t="s">
        <v>1076</v>
      </c>
      <c r="D555" s="73" t="s">
        <v>1076</v>
      </c>
      <c r="E555" s="68" t="s">
        <v>359</v>
      </c>
      <c r="F555" s="74">
        <v>50</v>
      </c>
      <c r="G555" s="77"/>
      <c r="H555" s="77"/>
      <c r="I555" s="77" t="s">
        <v>1308</v>
      </c>
      <c r="J555" s="76"/>
      <c r="K555" s="76"/>
    </row>
    <row r="556" customHeight="1" spans="1:11">
      <c r="A556" s="66"/>
      <c r="B556" s="75"/>
      <c r="C556" s="72" t="s">
        <v>1282</v>
      </c>
      <c r="D556" s="73" t="s">
        <v>1282</v>
      </c>
      <c r="E556" s="68" t="s">
        <v>359</v>
      </c>
      <c r="F556" s="74">
        <v>30</v>
      </c>
      <c r="G556" s="77"/>
      <c r="H556" s="77"/>
      <c r="I556" s="77" t="s">
        <v>1309</v>
      </c>
      <c r="J556" s="76"/>
      <c r="K556" s="76"/>
    </row>
    <row r="557" customHeight="1" spans="1:11">
      <c r="A557" s="66"/>
      <c r="B557" s="75"/>
      <c r="C557" s="72" t="s">
        <v>1282</v>
      </c>
      <c r="D557" s="73" t="s">
        <v>1282</v>
      </c>
      <c r="E557" s="68" t="s">
        <v>359</v>
      </c>
      <c r="F557" s="74">
        <v>42</v>
      </c>
      <c r="G557" s="77"/>
      <c r="H557" s="77"/>
      <c r="I557" s="77" t="s">
        <v>1310</v>
      </c>
      <c r="J557" s="76"/>
      <c r="K557" s="76"/>
    </row>
    <row r="558" customHeight="1" spans="1:11">
      <c r="A558" s="66"/>
      <c r="B558" s="75"/>
      <c r="C558" s="72" t="s">
        <v>1035</v>
      </c>
      <c r="D558" s="73" t="s">
        <v>1035</v>
      </c>
      <c r="E558" s="68" t="s">
        <v>359</v>
      </c>
      <c r="F558" s="74">
        <v>306</v>
      </c>
      <c r="G558" s="77"/>
      <c r="H558" s="77"/>
      <c r="I558" s="77" t="s">
        <v>1168</v>
      </c>
      <c r="J558" s="76"/>
      <c r="K558" s="76"/>
    </row>
    <row r="559" customHeight="1" spans="1:11">
      <c r="A559" s="66"/>
      <c r="B559" s="75"/>
      <c r="C559" s="72" t="s">
        <v>1035</v>
      </c>
      <c r="D559" s="73" t="s">
        <v>1035</v>
      </c>
      <c r="E559" s="68" t="s">
        <v>359</v>
      </c>
      <c r="F559" s="74">
        <v>211</v>
      </c>
      <c r="G559" s="77"/>
      <c r="H559" s="77"/>
      <c r="I559" s="77" t="s">
        <v>1311</v>
      </c>
      <c r="J559" s="76"/>
      <c r="K559" s="76"/>
    </row>
    <row r="560" customHeight="1" spans="1:11">
      <c r="A560" s="66"/>
      <c r="B560" s="75"/>
      <c r="C560" s="72" t="s">
        <v>1060</v>
      </c>
      <c r="D560" s="73" t="s">
        <v>1060</v>
      </c>
      <c r="E560" s="68" t="s">
        <v>359</v>
      </c>
      <c r="F560" s="74">
        <v>33</v>
      </c>
      <c r="G560" s="77"/>
      <c r="H560" s="77"/>
      <c r="I560" s="77" t="s">
        <v>1166</v>
      </c>
      <c r="J560" s="76"/>
      <c r="K560" s="76"/>
    </row>
    <row r="561" customHeight="1" spans="1:11">
      <c r="A561" s="66"/>
      <c r="B561" s="75"/>
      <c r="C561" s="72" t="s">
        <v>1060</v>
      </c>
      <c r="D561" s="73" t="s">
        <v>1060</v>
      </c>
      <c r="E561" s="68" t="s">
        <v>359</v>
      </c>
      <c r="F561" s="74">
        <v>30</v>
      </c>
      <c r="G561" s="77"/>
      <c r="H561" s="77"/>
      <c r="I561" s="77" t="s">
        <v>1208</v>
      </c>
      <c r="J561" s="76"/>
      <c r="K561" s="76"/>
    </row>
    <row r="562" customHeight="1" spans="1:11">
      <c r="A562" s="66"/>
      <c r="B562" s="75"/>
      <c r="C562" s="72" t="s">
        <v>1049</v>
      </c>
      <c r="D562" s="73" t="s">
        <v>1049</v>
      </c>
      <c r="E562" s="68" t="s">
        <v>359</v>
      </c>
      <c r="F562" s="74">
        <v>10</v>
      </c>
      <c r="G562" s="77"/>
      <c r="H562" s="77"/>
      <c r="I562" s="77" t="s">
        <v>1166</v>
      </c>
      <c r="J562" s="76"/>
      <c r="K562" s="76"/>
    </row>
    <row r="563" customHeight="1" spans="1:11">
      <c r="A563" s="66"/>
      <c r="B563" s="75"/>
      <c r="C563" s="72" t="s">
        <v>1049</v>
      </c>
      <c r="D563" s="73" t="s">
        <v>1049</v>
      </c>
      <c r="E563" s="68" t="s">
        <v>359</v>
      </c>
      <c r="F563" s="74">
        <v>7</v>
      </c>
      <c r="G563" s="77"/>
      <c r="H563" s="77"/>
      <c r="I563" s="77" t="s">
        <v>1311</v>
      </c>
      <c r="J563" s="76"/>
      <c r="K563" s="76"/>
    </row>
    <row r="564" customHeight="1" spans="1:11">
      <c r="A564" s="66"/>
      <c r="B564" s="75"/>
      <c r="C564" s="72" t="s">
        <v>1213</v>
      </c>
      <c r="D564" s="73" t="s">
        <v>1213</v>
      </c>
      <c r="E564" s="68" t="s">
        <v>359</v>
      </c>
      <c r="F564" s="74">
        <v>33</v>
      </c>
      <c r="G564" s="77"/>
      <c r="H564" s="77"/>
      <c r="I564" s="77" t="s">
        <v>1312</v>
      </c>
      <c r="J564" s="76"/>
      <c r="K564" s="76"/>
    </row>
    <row r="565" customHeight="1" spans="1:11">
      <c r="A565" s="66"/>
      <c r="B565" s="75"/>
      <c r="C565" s="72" t="s">
        <v>1213</v>
      </c>
      <c r="D565" s="73" t="s">
        <v>1213</v>
      </c>
      <c r="E565" s="68" t="s">
        <v>359</v>
      </c>
      <c r="F565" s="74">
        <v>32</v>
      </c>
      <c r="G565" s="77"/>
      <c r="H565" s="77"/>
      <c r="I565" s="77" t="s">
        <v>1313</v>
      </c>
      <c r="J565" s="76"/>
      <c r="K565" s="76"/>
    </row>
    <row r="566" customHeight="1" spans="1:11">
      <c r="A566" s="66"/>
      <c r="B566" s="75"/>
      <c r="C566" s="72" t="s">
        <v>1079</v>
      </c>
      <c r="D566" s="73" t="s">
        <v>1079</v>
      </c>
      <c r="E566" s="68" t="s">
        <v>359</v>
      </c>
      <c r="F566" s="74">
        <v>68</v>
      </c>
      <c r="G566" s="77"/>
      <c r="H566" s="77"/>
      <c r="I566" s="77" t="s">
        <v>1314</v>
      </c>
      <c r="J566" s="76"/>
      <c r="K566" s="76"/>
    </row>
    <row r="567" customHeight="1" spans="1:11">
      <c r="A567" s="66"/>
      <c r="B567" s="75"/>
      <c r="C567" s="72" t="s">
        <v>1079</v>
      </c>
      <c r="D567" s="73" t="s">
        <v>1079</v>
      </c>
      <c r="E567" s="68" t="s">
        <v>359</v>
      </c>
      <c r="F567" s="74">
        <v>46</v>
      </c>
      <c r="G567" s="77"/>
      <c r="H567" s="77"/>
      <c r="I567" s="77" t="s">
        <v>1313</v>
      </c>
      <c r="J567" s="76"/>
      <c r="K567" s="76"/>
    </row>
    <row r="568" customHeight="1" spans="1:11">
      <c r="A568" s="66"/>
      <c r="B568" s="75"/>
      <c r="C568" s="72" t="s">
        <v>1285</v>
      </c>
      <c r="D568" s="73" t="s">
        <v>1285</v>
      </c>
      <c r="E568" s="68" t="s">
        <v>359</v>
      </c>
      <c r="F568" s="74">
        <v>32</v>
      </c>
      <c r="G568" s="77"/>
      <c r="H568" s="77"/>
      <c r="I568" s="77" t="s">
        <v>1313</v>
      </c>
      <c r="J568" s="76"/>
      <c r="K568" s="76"/>
    </row>
    <row r="569" customHeight="1" spans="1:11">
      <c r="A569" s="66"/>
      <c r="B569" s="75"/>
      <c r="C569" s="72" t="s">
        <v>1224</v>
      </c>
      <c r="D569" s="73" t="s">
        <v>1224</v>
      </c>
      <c r="E569" s="68" t="s">
        <v>359</v>
      </c>
      <c r="F569" s="74">
        <v>57</v>
      </c>
      <c r="G569" s="77"/>
      <c r="H569" s="77"/>
      <c r="I569" s="77" t="s">
        <v>1315</v>
      </c>
      <c r="J569" s="76"/>
      <c r="K569" s="76"/>
    </row>
    <row r="570" customHeight="1" spans="1:11">
      <c r="A570" s="66"/>
      <c r="B570" s="75"/>
      <c r="C570" s="72" t="s">
        <v>1224</v>
      </c>
      <c r="D570" s="73" t="s">
        <v>1224</v>
      </c>
      <c r="E570" s="68" t="s">
        <v>359</v>
      </c>
      <c r="F570" s="74">
        <v>50</v>
      </c>
      <c r="G570" s="77"/>
      <c r="H570" s="77"/>
      <c r="I570" s="77" t="s">
        <v>1316</v>
      </c>
      <c r="J570" s="76"/>
      <c r="K570" s="76"/>
    </row>
    <row r="571" customHeight="1" spans="1:11">
      <c r="A571" s="66"/>
      <c r="B571" s="75"/>
      <c r="C571" s="72" t="s">
        <v>1284</v>
      </c>
      <c r="D571" s="73" t="s">
        <v>1284</v>
      </c>
      <c r="E571" s="68" t="s">
        <v>359</v>
      </c>
      <c r="F571" s="74">
        <v>6</v>
      </c>
      <c r="G571" s="77"/>
      <c r="H571" s="77"/>
      <c r="I571" s="77" t="s">
        <v>1165</v>
      </c>
      <c r="J571" s="76"/>
      <c r="K571" s="76"/>
    </row>
    <row r="572" customHeight="1" spans="1:11">
      <c r="A572" s="66"/>
      <c r="B572" s="75"/>
      <c r="C572" s="72" t="s">
        <v>1053</v>
      </c>
      <c r="D572" s="73" t="s">
        <v>1053</v>
      </c>
      <c r="E572" s="68" t="s">
        <v>359</v>
      </c>
      <c r="F572" s="74">
        <v>24</v>
      </c>
      <c r="G572" s="77"/>
      <c r="H572" s="77"/>
      <c r="I572" s="77" t="s">
        <v>1317</v>
      </c>
      <c r="J572" s="76"/>
      <c r="K572" s="76"/>
    </row>
    <row r="573" customHeight="1" spans="1:11">
      <c r="A573" s="66"/>
      <c r="B573" s="75"/>
      <c r="C573" s="72" t="s">
        <v>1318</v>
      </c>
      <c r="D573" s="73" t="s">
        <v>1318</v>
      </c>
      <c r="E573" s="68" t="s">
        <v>359</v>
      </c>
      <c r="F573" s="74">
        <v>10</v>
      </c>
      <c r="G573" s="77"/>
      <c r="H573" s="77"/>
      <c r="I573" s="77" t="s">
        <v>1312</v>
      </c>
      <c r="J573" s="76"/>
      <c r="K573" s="76"/>
    </row>
    <row r="574" customHeight="1" spans="1:11">
      <c r="A574" s="66"/>
      <c r="B574" s="75"/>
      <c r="C574" s="72" t="s">
        <v>1319</v>
      </c>
      <c r="D574" s="73" t="s">
        <v>1319</v>
      </c>
      <c r="E574" s="68" t="s">
        <v>359</v>
      </c>
      <c r="F574" s="74">
        <v>4</v>
      </c>
      <c r="G574" s="77"/>
      <c r="H574" s="77"/>
      <c r="I574" s="77" t="s">
        <v>1313</v>
      </c>
      <c r="J574" s="76"/>
      <c r="K574" s="76"/>
    </row>
    <row r="575" customHeight="1" spans="1:11">
      <c r="A575" s="66"/>
      <c r="B575" s="75"/>
      <c r="C575" s="72" t="s">
        <v>1271</v>
      </c>
      <c r="D575" s="73" t="s">
        <v>1271</v>
      </c>
      <c r="E575" s="68" t="s">
        <v>359</v>
      </c>
      <c r="F575" s="74">
        <v>6</v>
      </c>
      <c r="G575" s="77"/>
      <c r="H575" s="77"/>
      <c r="I575" s="77" t="s">
        <v>1320</v>
      </c>
      <c r="J575" s="76"/>
      <c r="K575" s="76"/>
    </row>
    <row r="576" customHeight="1" spans="1:11">
      <c r="A576" s="66"/>
      <c r="B576" s="75"/>
      <c r="C576" s="72" t="s">
        <v>1321</v>
      </c>
      <c r="D576" s="73" t="s">
        <v>1321</v>
      </c>
      <c r="E576" s="68" t="s">
        <v>359</v>
      </c>
      <c r="F576" s="74">
        <v>5</v>
      </c>
      <c r="G576" s="77"/>
      <c r="H576" s="77"/>
      <c r="I576" s="77" t="s">
        <v>1322</v>
      </c>
      <c r="J576" s="76"/>
      <c r="K576" s="76"/>
    </row>
    <row r="577" customHeight="1" spans="1:11">
      <c r="A577" s="66"/>
      <c r="B577" s="75"/>
      <c r="C577" s="72" t="s">
        <v>1323</v>
      </c>
      <c r="D577" s="73" t="s">
        <v>1323</v>
      </c>
      <c r="E577" s="68" t="s">
        <v>359</v>
      </c>
      <c r="F577" s="74">
        <v>3</v>
      </c>
      <c r="G577" s="77"/>
      <c r="H577" s="77"/>
      <c r="I577" s="77" t="s">
        <v>1324</v>
      </c>
      <c r="J577" s="76"/>
      <c r="K577" s="76"/>
    </row>
    <row r="578" customHeight="1" spans="1:11">
      <c r="A578" s="66"/>
      <c r="B578" s="75"/>
      <c r="C578" s="72" t="s">
        <v>1274</v>
      </c>
      <c r="D578" s="73" t="s">
        <v>1274</v>
      </c>
      <c r="E578" s="68" t="s">
        <v>359</v>
      </c>
      <c r="F578" s="74">
        <v>1</v>
      </c>
      <c r="G578" s="77"/>
      <c r="H578" s="77"/>
      <c r="I578" s="77" t="s">
        <v>1325</v>
      </c>
      <c r="J578" s="76"/>
      <c r="K578" s="76"/>
    </row>
    <row r="579" customHeight="1" spans="1:11">
      <c r="A579" s="66"/>
      <c r="B579" s="75"/>
      <c r="C579" s="72" t="s">
        <v>1326</v>
      </c>
      <c r="D579" s="73" t="s">
        <v>1326</v>
      </c>
      <c r="E579" s="68" t="s">
        <v>359</v>
      </c>
      <c r="F579" s="74">
        <v>12</v>
      </c>
      <c r="G579" s="77"/>
      <c r="H579" s="77"/>
      <c r="I579" s="77">
        <v>32</v>
      </c>
      <c r="J579" s="76"/>
      <c r="K579" s="76"/>
    </row>
    <row r="580" customHeight="1" spans="1:11">
      <c r="A580" s="66"/>
      <c r="B580" s="78"/>
      <c r="C580" s="72" t="s">
        <v>1327</v>
      </c>
      <c r="D580" s="73" t="s">
        <v>1327</v>
      </c>
      <c r="E580" s="68" t="s">
        <v>359</v>
      </c>
      <c r="F580" s="74">
        <v>86</v>
      </c>
      <c r="G580" s="77"/>
      <c r="H580" s="77"/>
      <c r="I580" s="77"/>
      <c r="J580" s="76"/>
      <c r="K580" s="76"/>
    </row>
    <row r="581" customHeight="1" spans="1:11">
      <c r="A581" s="66"/>
      <c r="B581" s="71" t="s">
        <v>1328</v>
      </c>
      <c r="C581" s="72" t="s">
        <v>1139</v>
      </c>
      <c r="D581" s="73" t="s">
        <v>1139</v>
      </c>
      <c r="E581" s="68" t="s">
        <v>1128</v>
      </c>
      <c r="F581" s="74">
        <v>8471</v>
      </c>
      <c r="G581" s="77"/>
      <c r="H581" s="77"/>
      <c r="I581" s="77"/>
      <c r="J581" s="76"/>
      <c r="K581" s="76"/>
    </row>
    <row r="582" customHeight="1" spans="1:11">
      <c r="A582" s="66"/>
      <c r="B582" s="75"/>
      <c r="C582" s="72" t="s">
        <v>1329</v>
      </c>
      <c r="D582" s="73" t="s">
        <v>1329</v>
      </c>
      <c r="E582" s="68" t="s">
        <v>1128</v>
      </c>
      <c r="F582" s="74">
        <v>1427</v>
      </c>
      <c r="G582" s="77"/>
      <c r="H582" s="77"/>
      <c r="I582" s="77"/>
      <c r="J582" s="76"/>
      <c r="K582" s="76"/>
    </row>
    <row r="583" customHeight="1" spans="1:11">
      <c r="A583" s="66"/>
      <c r="B583" s="75"/>
      <c r="C583" s="72" t="s">
        <v>1239</v>
      </c>
      <c r="D583" s="73" t="s">
        <v>1239</v>
      </c>
      <c r="E583" s="68" t="s">
        <v>1128</v>
      </c>
      <c r="F583" s="74">
        <v>1309</v>
      </c>
      <c r="G583" s="77"/>
      <c r="H583" s="77"/>
      <c r="I583" s="77"/>
      <c r="J583" s="76"/>
      <c r="K583" s="76"/>
    </row>
    <row r="584" customHeight="1" spans="1:11">
      <c r="A584" s="66"/>
      <c r="B584" s="75"/>
      <c r="C584" s="72" t="s">
        <v>1299</v>
      </c>
      <c r="D584" s="73" t="s">
        <v>1299</v>
      </c>
      <c r="E584" s="68" t="s">
        <v>1128</v>
      </c>
      <c r="F584" s="74">
        <v>493</v>
      </c>
      <c r="G584" s="77"/>
      <c r="H584" s="77"/>
      <c r="I584" s="77"/>
      <c r="J584" s="76"/>
      <c r="K584" s="76"/>
    </row>
    <row r="585" customHeight="1" spans="1:11">
      <c r="A585" s="66"/>
      <c r="B585" s="75"/>
      <c r="C585" s="72" t="s">
        <v>1149</v>
      </c>
      <c r="D585" s="73" t="s">
        <v>1149</v>
      </c>
      <c r="E585" s="68" t="s">
        <v>1128</v>
      </c>
      <c r="F585" s="74">
        <v>7694</v>
      </c>
      <c r="G585" s="77"/>
      <c r="H585" s="77"/>
      <c r="I585" s="77"/>
      <c r="J585" s="76"/>
      <c r="K585" s="76"/>
    </row>
    <row r="586" customHeight="1" spans="1:11">
      <c r="A586" s="66"/>
      <c r="B586" s="75"/>
      <c r="C586" s="72" t="s">
        <v>1235</v>
      </c>
      <c r="D586" s="73" t="s">
        <v>1235</v>
      </c>
      <c r="E586" s="68" t="s">
        <v>1128</v>
      </c>
      <c r="F586" s="74">
        <v>3048</v>
      </c>
      <c r="G586" s="77"/>
      <c r="H586" s="77"/>
      <c r="I586" s="77"/>
      <c r="J586" s="76"/>
      <c r="K586" s="76"/>
    </row>
    <row r="587" customHeight="1" spans="1:11">
      <c r="A587" s="66"/>
      <c r="B587" s="75"/>
      <c r="C587" s="72" t="s">
        <v>1330</v>
      </c>
      <c r="D587" s="73" t="s">
        <v>1330</v>
      </c>
      <c r="E587" s="68" t="s">
        <v>1128</v>
      </c>
      <c r="F587" s="74">
        <v>1013</v>
      </c>
      <c r="G587" s="77"/>
      <c r="H587" s="77"/>
      <c r="I587" s="77"/>
      <c r="J587" s="76"/>
      <c r="K587" s="76"/>
    </row>
    <row r="588" customHeight="1" spans="1:11">
      <c r="A588" s="66"/>
      <c r="B588" s="75"/>
      <c r="C588" s="72" t="s">
        <v>1331</v>
      </c>
      <c r="D588" s="73" t="s">
        <v>1331</v>
      </c>
      <c r="E588" s="68" t="s">
        <v>1128</v>
      </c>
      <c r="F588" s="74">
        <v>1403</v>
      </c>
      <c r="G588" s="77"/>
      <c r="H588" s="77"/>
      <c r="I588" s="77"/>
      <c r="J588" s="76"/>
      <c r="K588" s="76"/>
    </row>
    <row r="589" customHeight="1" spans="1:11">
      <c r="A589" s="66"/>
      <c r="B589" s="75"/>
      <c r="C589" s="72" t="s">
        <v>1193</v>
      </c>
      <c r="D589" s="73" t="s">
        <v>1193</v>
      </c>
      <c r="E589" s="68" t="s">
        <v>1128</v>
      </c>
      <c r="F589" s="74">
        <v>2871</v>
      </c>
      <c r="G589" s="77"/>
      <c r="H589" s="77"/>
      <c r="I589" s="77"/>
      <c r="J589" s="76"/>
      <c r="K589" s="76"/>
    </row>
    <row r="590" customHeight="1" spans="1:11">
      <c r="A590" s="66"/>
      <c r="B590" s="75"/>
      <c r="C590" s="72" t="s">
        <v>1332</v>
      </c>
      <c r="D590" s="73" t="s">
        <v>1332</v>
      </c>
      <c r="E590" s="68" t="s">
        <v>1128</v>
      </c>
      <c r="F590" s="74">
        <v>17998</v>
      </c>
      <c r="G590" s="77"/>
      <c r="H590" s="77"/>
      <c r="I590" s="77"/>
      <c r="J590" s="76"/>
      <c r="K590" s="76"/>
    </row>
    <row r="591" customHeight="1" spans="1:11">
      <c r="A591" s="66"/>
      <c r="B591" s="75"/>
      <c r="C591" s="72" t="s">
        <v>1143</v>
      </c>
      <c r="D591" s="73" t="s">
        <v>1143</v>
      </c>
      <c r="E591" s="68" t="s">
        <v>1128</v>
      </c>
      <c r="F591" s="74">
        <v>2610</v>
      </c>
      <c r="G591" s="77"/>
      <c r="H591" s="77"/>
      <c r="I591" s="77"/>
      <c r="J591" s="76"/>
      <c r="K591" s="76"/>
    </row>
    <row r="592" customHeight="1" spans="1:11">
      <c r="A592" s="66"/>
      <c r="B592" s="75"/>
      <c r="C592" s="72" t="s">
        <v>1294</v>
      </c>
      <c r="D592" s="73" t="s">
        <v>1294</v>
      </c>
      <c r="E592" s="68" t="s">
        <v>1128</v>
      </c>
      <c r="F592" s="74">
        <v>769</v>
      </c>
      <c r="G592" s="77"/>
      <c r="H592" s="77"/>
      <c r="I592" s="77"/>
      <c r="J592" s="76"/>
      <c r="K592" s="76"/>
    </row>
    <row r="593" customHeight="1" spans="1:11">
      <c r="A593" s="66"/>
      <c r="B593" s="75"/>
      <c r="C593" s="72" t="s">
        <v>1191</v>
      </c>
      <c r="D593" s="73" t="s">
        <v>1191</v>
      </c>
      <c r="E593" s="68" t="s">
        <v>1128</v>
      </c>
      <c r="F593" s="74">
        <v>104</v>
      </c>
      <c r="G593" s="77"/>
      <c r="H593" s="77"/>
      <c r="I593" s="77"/>
      <c r="J593" s="76"/>
      <c r="K593" s="76"/>
    </row>
    <row r="594" customHeight="1" spans="1:11">
      <c r="A594" s="66"/>
      <c r="B594" s="75"/>
      <c r="C594" s="72" t="s">
        <v>1333</v>
      </c>
      <c r="D594" s="73" t="s">
        <v>1333</v>
      </c>
      <c r="E594" s="68" t="s">
        <v>1128</v>
      </c>
      <c r="F594" s="74">
        <v>1360</v>
      </c>
      <c r="G594" s="77"/>
      <c r="H594" s="77"/>
      <c r="I594" s="77"/>
      <c r="J594" s="76"/>
      <c r="K594" s="76"/>
    </row>
    <row r="595" customHeight="1" spans="1:11">
      <c r="A595" s="66"/>
      <c r="B595" s="75"/>
      <c r="C595" s="72" t="s">
        <v>1132</v>
      </c>
      <c r="D595" s="73" t="s">
        <v>1132</v>
      </c>
      <c r="E595" s="68" t="s">
        <v>1128</v>
      </c>
      <c r="F595" s="74">
        <v>909</v>
      </c>
      <c r="G595" s="77"/>
      <c r="H595" s="77"/>
      <c r="I595" s="77"/>
      <c r="J595" s="76"/>
      <c r="K595" s="76"/>
    </row>
    <row r="596" customHeight="1" spans="1:11">
      <c r="A596" s="66"/>
      <c r="B596" s="75"/>
      <c r="C596" s="72" t="s">
        <v>1302</v>
      </c>
      <c r="D596" s="73" t="s">
        <v>1302</v>
      </c>
      <c r="E596" s="68" t="s">
        <v>1128</v>
      </c>
      <c r="F596" s="74">
        <v>161</v>
      </c>
      <c r="G596" s="77"/>
      <c r="H596" s="77"/>
      <c r="I596" s="77"/>
      <c r="J596" s="76"/>
      <c r="K596" s="76"/>
    </row>
    <row r="597" customHeight="1" spans="1:11">
      <c r="A597" s="66"/>
      <c r="B597" s="75"/>
      <c r="C597" s="72" t="s">
        <v>1334</v>
      </c>
      <c r="D597" s="73" t="s">
        <v>1334</v>
      </c>
      <c r="E597" s="68" t="s">
        <v>1128</v>
      </c>
      <c r="F597" s="74">
        <v>1083</v>
      </c>
      <c r="G597" s="77"/>
      <c r="H597" s="77"/>
      <c r="I597" s="77"/>
      <c r="J597" s="76"/>
      <c r="K597" s="76"/>
    </row>
    <row r="598" customHeight="1" spans="1:11">
      <c r="A598" s="66"/>
      <c r="B598" s="75"/>
      <c r="C598" s="72" t="s">
        <v>1194</v>
      </c>
      <c r="D598" s="73" t="s">
        <v>1194</v>
      </c>
      <c r="E598" s="68" t="s">
        <v>1128</v>
      </c>
      <c r="F598" s="74">
        <v>196</v>
      </c>
      <c r="G598" s="77"/>
      <c r="H598" s="77"/>
      <c r="I598" s="77"/>
      <c r="J598" s="76"/>
      <c r="K598" s="76"/>
    </row>
    <row r="599" customHeight="1" spans="1:11">
      <c r="A599" s="66"/>
      <c r="B599" s="75"/>
      <c r="C599" s="72" t="s">
        <v>1135</v>
      </c>
      <c r="D599" s="73" t="s">
        <v>1135</v>
      </c>
      <c r="E599" s="68" t="s">
        <v>1128</v>
      </c>
      <c r="F599" s="74">
        <v>204</v>
      </c>
      <c r="G599" s="77"/>
      <c r="H599" s="77"/>
      <c r="I599" s="77"/>
      <c r="J599" s="76"/>
      <c r="K599" s="76"/>
    </row>
    <row r="600" customHeight="1" spans="1:11">
      <c r="A600" s="66"/>
      <c r="B600" s="75"/>
      <c r="C600" s="72" t="s">
        <v>1298</v>
      </c>
      <c r="D600" s="73" t="s">
        <v>1298</v>
      </c>
      <c r="E600" s="68" t="s">
        <v>1128</v>
      </c>
      <c r="F600" s="74">
        <v>1343</v>
      </c>
      <c r="G600" s="77"/>
      <c r="H600" s="77"/>
      <c r="I600" s="77"/>
      <c r="J600" s="76"/>
      <c r="K600" s="76"/>
    </row>
    <row r="601" customHeight="1" spans="1:11">
      <c r="A601" s="66"/>
      <c r="B601" s="75"/>
      <c r="C601" s="72" t="s">
        <v>1203</v>
      </c>
      <c r="D601" s="73" t="s">
        <v>1203</v>
      </c>
      <c r="E601" s="68" t="s">
        <v>1128</v>
      </c>
      <c r="F601" s="74">
        <v>2138</v>
      </c>
      <c r="G601" s="77"/>
      <c r="H601" s="77"/>
      <c r="I601" s="77"/>
      <c r="J601" s="76"/>
      <c r="K601" s="76"/>
    </row>
    <row r="602" customHeight="1" spans="1:11">
      <c r="A602" s="66"/>
      <c r="B602" s="78"/>
      <c r="C602" s="72" t="s">
        <v>1335</v>
      </c>
      <c r="D602" s="73" t="s">
        <v>1335</v>
      </c>
      <c r="E602" s="68" t="s">
        <v>1128</v>
      </c>
      <c r="F602" s="74">
        <v>3600</v>
      </c>
      <c r="G602" s="77"/>
      <c r="H602" s="77"/>
      <c r="I602" s="77" t="s">
        <v>1336</v>
      </c>
      <c r="J602" s="76"/>
      <c r="K602" s="76"/>
    </row>
    <row r="603" customHeight="1" spans="1:11">
      <c r="A603" s="79" t="s">
        <v>1337</v>
      </c>
      <c r="B603" s="71" t="s">
        <v>1338</v>
      </c>
      <c r="C603" s="72" t="s">
        <v>1339</v>
      </c>
      <c r="D603" s="73" t="s">
        <v>1339</v>
      </c>
      <c r="E603" s="68" t="s">
        <v>359</v>
      </c>
      <c r="F603" s="74">
        <v>208</v>
      </c>
      <c r="G603" s="77"/>
      <c r="H603" s="77"/>
      <c r="I603" s="77" t="s">
        <v>1340</v>
      </c>
      <c r="J603" s="76"/>
      <c r="K603" s="76"/>
    </row>
    <row r="604" customHeight="1" spans="1:11">
      <c r="A604" s="79"/>
      <c r="B604" s="75"/>
      <c r="C604" s="72" t="s">
        <v>1341</v>
      </c>
      <c r="D604" s="73" t="s">
        <v>1341</v>
      </c>
      <c r="E604" s="68" t="s">
        <v>359</v>
      </c>
      <c r="F604" s="74">
        <v>303</v>
      </c>
      <c r="G604" s="77"/>
      <c r="H604" s="77"/>
      <c r="I604" s="77" t="s">
        <v>1215</v>
      </c>
      <c r="J604" s="76"/>
      <c r="K604" s="76"/>
    </row>
    <row r="605" customHeight="1" spans="1:11">
      <c r="A605" s="79"/>
      <c r="B605" s="75"/>
      <c r="C605" s="72" t="s">
        <v>1342</v>
      </c>
      <c r="D605" s="73" t="s">
        <v>1342</v>
      </c>
      <c r="E605" s="68" t="s">
        <v>359</v>
      </c>
      <c r="F605" s="74">
        <v>19</v>
      </c>
      <c r="G605" s="77"/>
      <c r="H605" s="77"/>
      <c r="I605" s="77" t="s">
        <v>1343</v>
      </c>
      <c r="J605" s="76"/>
      <c r="K605" s="76"/>
    </row>
    <row r="606" customHeight="1" spans="1:11">
      <c r="A606" s="79"/>
      <c r="B606" s="75"/>
      <c r="C606" s="72" t="s">
        <v>1284</v>
      </c>
      <c r="D606" s="73" t="s">
        <v>1284</v>
      </c>
      <c r="E606" s="68" t="s">
        <v>359</v>
      </c>
      <c r="F606" s="74">
        <v>42</v>
      </c>
      <c r="G606" s="77"/>
      <c r="H606" s="77"/>
      <c r="I606" s="77" t="s">
        <v>1162</v>
      </c>
      <c r="J606" s="76"/>
      <c r="K606" s="76"/>
    </row>
    <row r="607" customHeight="1" spans="1:11">
      <c r="A607" s="79"/>
      <c r="B607" s="75"/>
      <c r="C607" s="72" t="s">
        <v>1049</v>
      </c>
      <c r="D607" s="73" t="s">
        <v>1049</v>
      </c>
      <c r="E607" s="68" t="s">
        <v>359</v>
      </c>
      <c r="F607" s="74">
        <v>13</v>
      </c>
      <c r="G607" s="77"/>
      <c r="H607" s="77"/>
      <c r="I607" s="77" t="s">
        <v>1168</v>
      </c>
      <c r="J607" s="76"/>
      <c r="K607" s="76"/>
    </row>
    <row r="608" customHeight="1" spans="1:11">
      <c r="A608" s="79"/>
      <c r="B608" s="75"/>
      <c r="C608" s="72" t="s">
        <v>1344</v>
      </c>
      <c r="D608" s="73" t="s">
        <v>1344</v>
      </c>
      <c r="E608" s="68" t="s">
        <v>359</v>
      </c>
      <c r="F608" s="74">
        <v>12</v>
      </c>
      <c r="G608" s="77"/>
      <c r="H608" s="77"/>
      <c r="I608" s="77"/>
      <c r="J608" s="76"/>
      <c r="K608" s="76"/>
    </row>
    <row r="609" customHeight="1" spans="1:11">
      <c r="A609" s="79"/>
      <c r="B609" s="75"/>
      <c r="C609" s="72" t="s">
        <v>1345</v>
      </c>
      <c r="D609" s="73" t="s">
        <v>1345</v>
      </c>
      <c r="E609" s="68" t="s">
        <v>359</v>
      </c>
      <c r="F609" s="74">
        <v>15</v>
      </c>
      <c r="G609" s="77"/>
      <c r="H609" s="77"/>
      <c r="I609" s="77" t="s">
        <v>1346</v>
      </c>
      <c r="J609" s="76"/>
      <c r="K609" s="76"/>
    </row>
    <row r="610" customHeight="1" spans="1:11">
      <c r="A610" s="79"/>
      <c r="B610" s="75"/>
      <c r="C610" s="72" t="s">
        <v>1347</v>
      </c>
      <c r="D610" s="73" t="s">
        <v>1347</v>
      </c>
      <c r="E610" s="68" t="s">
        <v>359</v>
      </c>
      <c r="F610" s="74">
        <v>18</v>
      </c>
      <c r="G610" s="77"/>
      <c r="H610" s="77"/>
      <c r="I610" s="77" t="s">
        <v>1161</v>
      </c>
      <c r="J610" s="76"/>
      <c r="K610" s="76"/>
    </row>
    <row r="611" customHeight="1" spans="1:11">
      <c r="A611" s="79"/>
      <c r="B611" s="75"/>
      <c r="C611" s="72" t="s">
        <v>1348</v>
      </c>
      <c r="D611" s="73" t="s">
        <v>1348</v>
      </c>
      <c r="E611" s="68" t="s">
        <v>359</v>
      </c>
      <c r="F611" s="74">
        <v>33</v>
      </c>
      <c r="G611" s="77"/>
      <c r="H611" s="77"/>
      <c r="I611" s="77" t="s">
        <v>1349</v>
      </c>
      <c r="J611" s="76"/>
      <c r="K611" s="76"/>
    </row>
    <row r="612" customHeight="1" spans="1:11">
      <c r="A612" s="79"/>
      <c r="B612" s="75"/>
      <c r="C612" s="72" t="s">
        <v>1350</v>
      </c>
      <c r="D612" s="73" t="s">
        <v>1350</v>
      </c>
      <c r="E612" s="68" t="s">
        <v>359</v>
      </c>
      <c r="F612" s="74">
        <v>21</v>
      </c>
      <c r="G612" s="77"/>
      <c r="H612" s="77"/>
      <c r="I612" s="77" t="s">
        <v>1161</v>
      </c>
      <c r="J612" s="76"/>
      <c r="K612" s="76"/>
    </row>
    <row r="613" customHeight="1" spans="1:11">
      <c r="A613" s="79"/>
      <c r="B613" s="75"/>
      <c r="C613" s="72" t="s">
        <v>1079</v>
      </c>
      <c r="D613" s="73" t="s">
        <v>1079</v>
      </c>
      <c r="E613" s="68" t="s">
        <v>359</v>
      </c>
      <c r="F613" s="74">
        <v>59</v>
      </c>
      <c r="G613" s="77"/>
      <c r="H613" s="77"/>
      <c r="I613" s="77"/>
      <c r="J613" s="76"/>
      <c r="K613" s="76"/>
    </row>
    <row r="614" customHeight="1" spans="1:11">
      <c r="A614" s="79"/>
      <c r="B614" s="75"/>
      <c r="C614" s="72" t="s">
        <v>1351</v>
      </c>
      <c r="D614" s="73" t="s">
        <v>1351</v>
      </c>
      <c r="E614" s="68" t="s">
        <v>359</v>
      </c>
      <c r="F614" s="74">
        <v>64</v>
      </c>
      <c r="G614" s="77"/>
      <c r="H614" s="77"/>
      <c r="I614" s="77"/>
      <c r="J614" s="76"/>
      <c r="K614" s="76"/>
    </row>
    <row r="615" customHeight="1" spans="1:11">
      <c r="A615" s="79"/>
      <c r="B615" s="75"/>
      <c r="C615" s="72" t="s">
        <v>1352</v>
      </c>
      <c r="D615" s="73" t="s">
        <v>1352</v>
      </c>
      <c r="E615" s="68" t="s">
        <v>359</v>
      </c>
      <c r="F615" s="74">
        <v>52</v>
      </c>
      <c r="G615" s="77"/>
      <c r="H615" s="77"/>
      <c r="I615" s="77"/>
      <c r="J615" s="76"/>
      <c r="K615" s="76"/>
    </row>
    <row r="616" customHeight="1" spans="1:11">
      <c r="A616" s="79"/>
      <c r="B616" s="75"/>
      <c r="C616" s="72" t="s">
        <v>1353</v>
      </c>
      <c r="D616" s="73" t="s">
        <v>1353</v>
      </c>
      <c r="E616" s="68" t="s">
        <v>359</v>
      </c>
      <c r="F616" s="74">
        <v>41</v>
      </c>
      <c r="G616" s="77"/>
      <c r="H616" s="77"/>
      <c r="I616" s="77"/>
      <c r="J616" s="76"/>
      <c r="K616" s="76"/>
    </row>
    <row r="617" customHeight="1" spans="1:11">
      <c r="A617" s="79"/>
      <c r="B617" s="75"/>
      <c r="C617" s="72" t="s">
        <v>1224</v>
      </c>
      <c r="D617" s="73" t="s">
        <v>1224</v>
      </c>
      <c r="E617" s="68" t="s">
        <v>359</v>
      </c>
      <c r="F617" s="74">
        <v>94</v>
      </c>
      <c r="G617" s="77"/>
      <c r="H617" s="77"/>
      <c r="I617" s="77" t="s">
        <v>1308</v>
      </c>
      <c r="J617" s="76"/>
      <c r="K617" s="76"/>
    </row>
    <row r="618" customHeight="1" spans="1:11">
      <c r="A618" s="79"/>
      <c r="B618" s="75"/>
      <c r="C618" s="72" t="s">
        <v>1354</v>
      </c>
      <c r="D618" s="73" t="s">
        <v>1354</v>
      </c>
      <c r="E618" s="68" t="s">
        <v>359</v>
      </c>
      <c r="F618" s="74">
        <v>91</v>
      </c>
      <c r="G618" s="77"/>
      <c r="H618" s="77"/>
      <c r="I618" s="77" t="s">
        <v>1309</v>
      </c>
      <c r="J618" s="76"/>
      <c r="K618" s="76"/>
    </row>
    <row r="619" customHeight="1" spans="1:11">
      <c r="A619" s="79"/>
      <c r="B619" s="75"/>
      <c r="C619" s="72" t="s">
        <v>1355</v>
      </c>
      <c r="D619" s="73" t="s">
        <v>1355</v>
      </c>
      <c r="E619" s="68" t="s">
        <v>359</v>
      </c>
      <c r="F619" s="74">
        <v>52</v>
      </c>
      <c r="G619" s="77"/>
      <c r="H619" s="77"/>
      <c r="I619" s="77" t="s">
        <v>1309</v>
      </c>
      <c r="J619" s="76"/>
      <c r="K619" s="76"/>
    </row>
    <row r="620" customHeight="1" spans="1:11">
      <c r="A620" s="79"/>
      <c r="B620" s="75"/>
      <c r="C620" s="72" t="s">
        <v>1356</v>
      </c>
      <c r="D620" s="73" t="s">
        <v>1356</v>
      </c>
      <c r="E620" s="68" t="s">
        <v>359</v>
      </c>
      <c r="F620" s="74">
        <v>12</v>
      </c>
      <c r="G620" s="77"/>
      <c r="H620" s="77"/>
      <c r="I620" s="77" t="s">
        <v>1357</v>
      </c>
      <c r="J620" s="76"/>
      <c r="K620" s="76"/>
    </row>
    <row r="621" customHeight="1" spans="1:11">
      <c r="A621" s="79"/>
      <c r="B621" s="75"/>
      <c r="C621" s="72" t="s">
        <v>1358</v>
      </c>
      <c r="D621" s="73" t="s">
        <v>1358</v>
      </c>
      <c r="E621" s="68" t="s">
        <v>359</v>
      </c>
      <c r="F621" s="74">
        <v>26</v>
      </c>
      <c r="G621" s="77"/>
      <c r="H621" s="77"/>
      <c r="I621" s="77" t="s">
        <v>1308</v>
      </c>
      <c r="J621" s="76"/>
      <c r="K621" s="76"/>
    </row>
    <row r="622" customHeight="1" spans="1:11">
      <c r="A622" s="79"/>
      <c r="B622" s="75"/>
      <c r="C622" s="72" t="s">
        <v>1074</v>
      </c>
      <c r="D622" s="73" t="s">
        <v>1074</v>
      </c>
      <c r="E622" s="68" t="s">
        <v>359</v>
      </c>
      <c r="F622" s="74">
        <v>87</v>
      </c>
      <c r="G622" s="77"/>
      <c r="H622" s="77"/>
      <c r="I622" s="77"/>
      <c r="J622" s="76"/>
      <c r="K622" s="76"/>
    </row>
    <row r="623" customHeight="1" spans="1:11">
      <c r="A623" s="79"/>
      <c r="B623" s="75"/>
      <c r="C623" s="72" t="s">
        <v>1359</v>
      </c>
      <c r="D623" s="73" t="s">
        <v>1359</v>
      </c>
      <c r="E623" s="68" t="s">
        <v>359</v>
      </c>
      <c r="F623" s="74">
        <v>48</v>
      </c>
      <c r="G623" s="77"/>
      <c r="H623" s="77"/>
      <c r="I623" s="77" t="s">
        <v>1308</v>
      </c>
      <c r="J623" s="76"/>
      <c r="K623" s="76"/>
    </row>
    <row r="624" customHeight="1" spans="1:11">
      <c r="A624" s="79"/>
      <c r="B624" s="75"/>
      <c r="C624" s="72" t="s">
        <v>1213</v>
      </c>
      <c r="D624" s="73" t="s">
        <v>1213</v>
      </c>
      <c r="E624" s="68" t="s">
        <v>359</v>
      </c>
      <c r="F624" s="74">
        <v>111</v>
      </c>
      <c r="G624" s="77"/>
      <c r="H624" s="77"/>
      <c r="I624" s="77" t="s">
        <v>1309</v>
      </c>
      <c r="J624" s="76"/>
      <c r="K624" s="76"/>
    </row>
    <row r="625" customHeight="1" spans="1:11">
      <c r="A625" s="79"/>
      <c r="B625" s="75"/>
      <c r="C625" s="72" t="s">
        <v>1360</v>
      </c>
      <c r="D625" s="73" t="s">
        <v>1360</v>
      </c>
      <c r="E625" s="68" t="s">
        <v>359</v>
      </c>
      <c r="F625" s="74">
        <v>29</v>
      </c>
      <c r="G625" s="77"/>
      <c r="H625" s="77"/>
      <c r="I625" s="77"/>
      <c r="J625" s="76"/>
      <c r="K625" s="76"/>
    </row>
    <row r="626" customHeight="1" spans="1:11">
      <c r="A626" s="79"/>
      <c r="B626" s="75"/>
      <c r="C626" s="72" t="s">
        <v>1361</v>
      </c>
      <c r="D626" s="73" t="s">
        <v>1361</v>
      </c>
      <c r="E626" s="68" t="s">
        <v>359</v>
      </c>
      <c r="F626" s="74">
        <v>45</v>
      </c>
      <c r="G626" s="77"/>
      <c r="H626" s="77"/>
      <c r="I626" s="77" t="s">
        <v>1308</v>
      </c>
      <c r="J626" s="76"/>
      <c r="K626" s="76"/>
    </row>
    <row r="627" customHeight="1" spans="1:11">
      <c r="A627" s="79"/>
      <c r="B627" s="75"/>
      <c r="C627" s="72" t="s">
        <v>1362</v>
      </c>
      <c r="D627" s="73" t="s">
        <v>1362</v>
      </c>
      <c r="E627" s="68" t="s">
        <v>1363</v>
      </c>
      <c r="F627" s="74">
        <v>7</v>
      </c>
      <c r="G627" s="77"/>
      <c r="H627" s="77"/>
      <c r="I627" s="77"/>
      <c r="J627" s="76"/>
      <c r="K627" s="76"/>
    </row>
    <row r="628" customHeight="1" spans="1:11">
      <c r="A628" s="79"/>
      <c r="B628" s="75"/>
      <c r="C628" s="72" t="s">
        <v>1031</v>
      </c>
      <c r="D628" s="73" t="s">
        <v>1031</v>
      </c>
      <c r="E628" s="68" t="s">
        <v>359</v>
      </c>
      <c r="F628" s="74">
        <v>2</v>
      </c>
      <c r="G628" s="77"/>
      <c r="H628" s="77"/>
      <c r="I628" s="77" t="s">
        <v>1364</v>
      </c>
      <c r="J628" s="76"/>
      <c r="K628" s="76"/>
    </row>
    <row r="629" customHeight="1" spans="1:11">
      <c r="A629" s="79"/>
      <c r="B629" s="75"/>
      <c r="C629" s="72" t="s">
        <v>1365</v>
      </c>
      <c r="D629" s="73" t="s">
        <v>1365</v>
      </c>
      <c r="E629" s="68" t="s">
        <v>359</v>
      </c>
      <c r="F629" s="74">
        <v>25</v>
      </c>
      <c r="G629" s="77"/>
      <c r="H629" s="77"/>
      <c r="I629" s="77">
        <v>15</v>
      </c>
      <c r="J629" s="76"/>
      <c r="K629" s="76"/>
    </row>
    <row r="630" customHeight="1" spans="1:11">
      <c r="A630" s="79"/>
      <c r="B630" s="75"/>
      <c r="C630" s="72" t="s">
        <v>1366</v>
      </c>
      <c r="D630" s="73" t="s">
        <v>1366</v>
      </c>
      <c r="E630" s="68" t="s">
        <v>359</v>
      </c>
      <c r="F630" s="74">
        <v>50</v>
      </c>
      <c r="G630" s="77"/>
      <c r="H630" s="77"/>
      <c r="I630" s="77">
        <v>25</v>
      </c>
      <c r="J630" s="76"/>
      <c r="K630" s="76"/>
    </row>
    <row r="631" customHeight="1" spans="1:11">
      <c r="A631" s="79"/>
      <c r="B631" s="75"/>
      <c r="C631" s="72" t="s">
        <v>1367</v>
      </c>
      <c r="D631" s="73" t="s">
        <v>1367</v>
      </c>
      <c r="E631" s="68" t="s">
        <v>359</v>
      </c>
      <c r="F631" s="74">
        <v>59</v>
      </c>
      <c r="G631" s="77"/>
      <c r="H631" s="77"/>
      <c r="I631" s="77">
        <v>15</v>
      </c>
      <c r="J631" s="76"/>
      <c r="K631" s="76"/>
    </row>
    <row r="632" customHeight="1" spans="1:11">
      <c r="A632" s="79"/>
      <c r="B632" s="75"/>
      <c r="C632" s="72" t="s">
        <v>1368</v>
      </c>
      <c r="D632" s="73" t="s">
        <v>1368</v>
      </c>
      <c r="E632" s="68" t="s">
        <v>359</v>
      </c>
      <c r="F632" s="74">
        <v>51</v>
      </c>
      <c r="G632" s="77"/>
      <c r="H632" s="77"/>
      <c r="I632" s="77">
        <v>20</v>
      </c>
      <c r="J632" s="76"/>
      <c r="K632" s="76"/>
    </row>
    <row r="633" customHeight="1" spans="1:11">
      <c r="A633" s="79"/>
      <c r="B633" s="75"/>
      <c r="C633" s="72" t="s">
        <v>1369</v>
      </c>
      <c r="D633" s="73" t="s">
        <v>1369</v>
      </c>
      <c r="E633" s="68" t="s">
        <v>359</v>
      </c>
      <c r="F633" s="74">
        <v>5</v>
      </c>
      <c r="G633" s="77"/>
      <c r="H633" s="77"/>
      <c r="I633" s="77">
        <v>15</v>
      </c>
      <c r="J633" s="76"/>
      <c r="K633" s="76"/>
    </row>
    <row r="634" customHeight="1" spans="1:11">
      <c r="A634" s="79"/>
      <c r="B634" s="75"/>
      <c r="C634" s="72" t="s">
        <v>1044</v>
      </c>
      <c r="D634" s="73" t="s">
        <v>1044</v>
      </c>
      <c r="E634" s="68" t="s">
        <v>359</v>
      </c>
      <c r="F634" s="74">
        <v>157</v>
      </c>
      <c r="G634" s="77"/>
      <c r="H634" s="77"/>
      <c r="I634" s="77">
        <v>15</v>
      </c>
      <c r="J634" s="76"/>
      <c r="K634" s="76"/>
    </row>
    <row r="635" customHeight="1" spans="1:11">
      <c r="A635" s="79"/>
      <c r="B635" s="75"/>
      <c r="C635" s="72" t="s">
        <v>1370</v>
      </c>
      <c r="D635" s="73" t="s">
        <v>1370</v>
      </c>
      <c r="E635" s="68" t="s">
        <v>359</v>
      </c>
      <c r="F635" s="74">
        <v>107</v>
      </c>
      <c r="G635" s="77"/>
      <c r="H635" s="77"/>
      <c r="I635" s="77">
        <v>16</v>
      </c>
      <c r="J635" s="76"/>
      <c r="K635" s="76"/>
    </row>
    <row r="636" customHeight="1" spans="1:11">
      <c r="A636" s="79"/>
      <c r="B636" s="75"/>
      <c r="C636" s="72" t="s">
        <v>1371</v>
      </c>
      <c r="D636" s="73" t="s">
        <v>1371</v>
      </c>
      <c r="E636" s="68" t="s">
        <v>359</v>
      </c>
      <c r="F636" s="74">
        <v>3</v>
      </c>
      <c r="G636" s="77"/>
      <c r="H636" s="77"/>
      <c r="I636" s="77"/>
      <c r="J636" s="76"/>
      <c r="K636" s="76"/>
    </row>
    <row r="637" customHeight="1" spans="1:11">
      <c r="A637" s="79"/>
      <c r="B637" s="75"/>
      <c r="C637" s="72" t="s">
        <v>1081</v>
      </c>
      <c r="D637" s="73" t="s">
        <v>1081</v>
      </c>
      <c r="E637" s="68" t="s">
        <v>359</v>
      </c>
      <c r="F637" s="74">
        <v>41</v>
      </c>
      <c r="G637" s="77"/>
      <c r="H637" s="77"/>
      <c r="I637" s="77"/>
      <c r="J637" s="76"/>
      <c r="K637" s="76"/>
    </row>
    <row r="638" customHeight="1" spans="1:11">
      <c r="A638" s="79"/>
      <c r="B638" s="75"/>
      <c r="C638" s="72" t="s">
        <v>1076</v>
      </c>
      <c r="D638" s="73" t="s">
        <v>1076</v>
      </c>
      <c r="E638" s="68" t="s">
        <v>359</v>
      </c>
      <c r="F638" s="74">
        <v>13</v>
      </c>
      <c r="G638" s="77"/>
      <c r="H638" s="77"/>
      <c r="I638" s="77" t="s">
        <v>1187</v>
      </c>
      <c r="J638" s="76"/>
      <c r="K638" s="76"/>
    </row>
    <row r="639" customHeight="1" spans="1:11">
      <c r="A639" s="79"/>
      <c r="B639" s="75"/>
      <c r="C639" s="72" t="s">
        <v>1372</v>
      </c>
      <c r="D639" s="73" t="s">
        <v>1372</v>
      </c>
      <c r="E639" s="68" t="s">
        <v>359</v>
      </c>
      <c r="F639" s="74">
        <v>14</v>
      </c>
      <c r="G639" s="77"/>
      <c r="H639" s="77"/>
      <c r="I639" s="77"/>
      <c r="J639" s="76"/>
      <c r="K639" s="76"/>
    </row>
    <row r="640" customHeight="1" spans="1:11">
      <c r="A640" s="79"/>
      <c r="B640" s="75"/>
      <c r="C640" s="72" t="s">
        <v>1373</v>
      </c>
      <c r="D640" s="73" t="s">
        <v>1373</v>
      </c>
      <c r="E640" s="68" t="s">
        <v>359</v>
      </c>
      <c r="F640" s="74">
        <v>12</v>
      </c>
      <c r="G640" s="77"/>
      <c r="H640" s="77"/>
      <c r="I640" s="77" t="s">
        <v>1374</v>
      </c>
      <c r="J640" s="76"/>
      <c r="K640" s="76"/>
    </row>
    <row r="641" customHeight="1" spans="1:11">
      <c r="A641" s="79"/>
      <c r="B641" s="75"/>
      <c r="C641" s="72" t="s">
        <v>1375</v>
      </c>
      <c r="D641" s="73" t="s">
        <v>1375</v>
      </c>
      <c r="E641" s="68" t="s">
        <v>359</v>
      </c>
      <c r="F641" s="74">
        <v>3</v>
      </c>
      <c r="G641" s="77"/>
      <c r="H641" s="77"/>
      <c r="I641" s="77" t="s">
        <v>1374</v>
      </c>
      <c r="J641" s="76"/>
      <c r="K641" s="76"/>
    </row>
    <row r="642" customHeight="1" spans="1:11">
      <c r="A642" s="79"/>
      <c r="B642" s="75"/>
      <c r="C642" s="72" t="s">
        <v>1318</v>
      </c>
      <c r="D642" s="73" t="s">
        <v>1318</v>
      </c>
      <c r="E642" s="68" t="s">
        <v>359</v>
      </c>
      <c r="F642" s="74">
        <v>13</v>
      </c>
      <c r="G642" s="77"/>
      <c r="H642" s="77"/>
      <c r="I642" s="77" t="s">
        <v>1374</v>
      </c>
      <c r="J642" s="76"/>
      <c r="K642" s="76"/>
    </row>
    <row r="643" customHeight="1" spans="1:11">
      <c r="A643" s="79"/>
      <c r="B643" s="75"/>
      <c r="C643" s="72" t="s">
        <v>1225</v>
      </c>
      <c r="D643" s="73" t="s">
        <v>1225</v>
      </c>
      <c r="E643" s="68" t="s">
        <v>359</v>
      </c>
      <c r="F643" s="74">
        <v>20</v>
      </c>
      <c r="G643" s="77"/>
      <c r="H643" s="77"/>
      <c r="I643" s="77" t="s">
        <v>1374</v>
      </c>
      <c r="J643" s="76"/>
      <c r="K643" s="76"/>
    </row>
    <row r="644" customHeight="1" spans="1:11">
      <c r="A644" s="79"/>
      <c r="B644" s="75"/>
      <c r="C644" s="72" t="s">
        <v>1211</v>
      </c>
      <c r="D644" s="73" t="s">
        <v>1211</v>
      </c>
      <c r="E644" s="68" t="s">
        <v>359</v>
      </c>
      <c r="F644" s="74">
        <v>38</v>
      </c>
      <c r="G644" s="77"/>
      <c r="H644" s="77"/>
      <c r="I644" s="77" t="s">
        <v>1376</v>
      </c>
      <c r="J644" s="76"/>
      <c r="K644" s="76"/>
    </row>
    <row r="645" customHeight="1" spans="1:11">
      <c r="A645" s="79"/>
      <c r="B645" s="75"/>
      <c r="C645" s="72" t="s">
        <v>1326</v>
      </c>
      <c r="D645" s="73" t="s">
        <v>1326</v>
      </c>
      <c r="E645" s="68" t="s">
        <v>359</v>
      </c>
      <c r="F645" s="74">
        <v>8</v>
      </c>
      <c r="G645" s="77"/>
      <c r="H645" s="77"/>
      <c r="I645" s="77" t="s">
        <v>1377</v>
      </c>
      <c r="J645" s="76"/>
      <c r="K645" s="76"/>
    </row>
    <row r="646" customHeight="1" spans="1:11">
      <c r="A646" s="79"/>
      <c r="B646" s="75"/>
      <c r="C646" s="72" t="s">
        <v>1060</v>
      </c>
      <c r="D646" s="73" t="s">
        <v>1060</v>
      </c>
      <c r="E646" s="68" t="s">
        <v>359</v>
      </c>
      <c r="F646" s="74">
        <v>5</v>
      </c>
      <c r="G646" s="77"/>
      <c r="H646" s="77"/>
      <c r="I646" s="77">
        <v>15</v>
      </c>
      <c r="J646" s="76"/>
      <c r="K646" s="76"/>
    </row>
    <row r="647" customHeight="1" spans="1:11">
      <c r="A647" s="79"/>
      <c r="B647" s="75"/>
      <c r="C647" s="72" t="s">
        <v>1378</v>
      </c>
      <c r="D647" s="73" t="s">
        <v>1378</v>
      </c>
      <c r="E647" s="68" t="s">
        <v>359</v>
      </c>
      <c r="F647" s="74">
        <v>7</v>
      </c>
      <c r="G647" s="77"/>
      <c r="H647" s="77"/>
      <c r="I647" s="77" t="s">
        <v>1379</v>
      </c>
      <c r="J647" s="76"/>
      <c r="K647" s="76"/>
    </row>
    <row r="648" customHeight="1" spans="1:11">
      <c r="A648" s="79"/>
      <c r="B648" s="75"/>
      <c r="C648" s="72" t="s">
        <v>1287</v>
      </c>
      <c r="D648" s="73" t="s">
        <v>1287</v>
      </c>
      <c r="E648" s="68" t="s">
        <v>359</v>
      </c>
      <c r="F648" s="74">
        <v>12</v>
      </c>
      <c r="G648" s="77"/>
      <c r="H648" s="77"/>
      <c r="I648" s="77" t="s">
        <v>1380</v>
      </c>
      <c r="J648" s="76"/>
      <c r="K648" s="76"/>
    </row>
    <row r="649" customHeight="1" spans="1:11">
      <c r="A649" s="79"/>
      <c r="B649" s="75"/>
      <c r="C649" s="72" t="s">
        <v>1381</v>
      </c>
      <c r="D649" s="73" t="s">
        <v>1381</v>
      </c>
      <c r="E649" s="68" t="s">
        <v>359</v>
      </c>
      <c r="F649" s="74">
        <v>11</v>
      </c>
      <c r="G649" s="77"/>
      <c r="H649" s="77"/>
      <c r="I649" s="77"/>
      <c r="J649" s="76"/>
      <c r="K649" s="76"/>
    </row>
    <row r="650" customHeight="1" spans="1:11">
      <c r="A650" s="79"/>
      <c r="B650" s="75"/>
      <c r="C650" s="72" t="s">
        <v>1382</v>
      </c>
      <c r="D650" s="73" t="s">
        <v>1382</v>
      </c>
      <c r="E650" s="68" t="s">
        <v>359</v>
      </c>
      <c r="F650" s="74">
        <v>2</v>
      </c>
      <c r="G650" s="77"/>
      <c r="H650" s="77"/>
      <c r="I650" s="77"/>
      <c r="J650" s="76"/>
      <c r="K650" s="76"/>
    </row>
    <row r="651" customHeight="1" spans="1:11">
      <c r="A651" s="79"/>
      <c r="B651" s="75"/>
      <c r="C651" s="72" t="s">
        <v>1383</v>
      </c>
      <c r="D651" s="73" t="s">
        <v>1383</v>
      </c>
      <c r="E651" s="68" t="s">
        <v>359</v>
      </c>
      <c r="F651" s="74">
        <v>9</v>
      </c>
      <c r="G651" s="77"/>
      <c r="H651" s="77"/>
      <c r="I651" s="77"/>
      <c r="J651" s="76"/>
      <c r="K651" s="76"/>
    </row>
    <row r="652" customHeight="1" spans="1:11">
      <c r="A652" s="79"/>
      <c r="B652" s="75"/>
      <c r="C652" s="72" t="s">
        <v>1384</v>
      </c>
      <c r="D652" s="73" t="s">
        <v>1384</v>
      </c>
      <c r="E652" s="68" t="s">
        <v>359</v>
      </c>
      <c r="F652" s="74">
        <v>5</v>
      </c>
      <c r="G652" s="77"/>
      <c r="H652" s="77"/>
      <c r="I652" s="77"/>
      <c r="J652" s="76"/>
      <c r="K652" s="76"/>
    </row>
    <row r="653" customHeight="1" spans="1:11">
      <c r="A653" s="79"/>
      <c r="B653" s="75"/>
      <c r="C653" s="72" t="s">
        <v>1385</v>
      </c>
      <c r="D653" s="73" t="s">
        <v>1385</v>
      </c>
      <c r="E653" s="68" t="s">
        <v>359</v>
      </c>
      <c r="F653" s="74">
        <v>3</v>
      </c>
      <c r="G653" s="77"/>
      <c r="H653" s="77"/>
      <c r="I653" s="77"/>
      <c r="J653" s="76"/>
      <c r="K653" s="76"/>
    </row>
    <row r="654" customHeight="1" spans="1:11">
      <c r="A654" s="79"/>
      <c r="B654" s="75"/>
      <c r="C654" s="72" t="s">
        <v>1386</v>
      </c>
      <c r="D654" s="73" t="s">
        <v>1386</v>
      </c>
      <c r="E654" s="68" t="s">
        <v>359</v>
      </c>
      <c r="F654" s="74">
        <v>7</v>
      </c>
      <c r="G654" s="77"/>
      <c r="H654" s="77"/>
      <c r="I654" s="77"/>
      <c r="J654" s="76"/>
      <c r="K654" s="76"/>
    </row>
    <row r="655" customHeight="1" spans="1:11">
      <c r="A655" s="79"/>
      <c r="B655" s="75"/>
      <c r="C655" s="72" t="s">
        <v>1387</v>
      </c>
      <c r="D655" s="73" t="s">
        <v>1387</v>
      </c>
      <c r="E655" s="68" t="s">
        <v>359</v>
      </c>
      <c r="F655" s="74">
        <v>5</v>
      </c>
      <c r="G655" s="77"/>
      <c r="H655" s="77"/>
      <c r="I655" s="77"/>
      <c r="J655" s="76"/>
      <c r="K655" s="76"/>
    </row>
    <row r="656" customHeight="1" spans="1:11">
      <c r="A656" s="79"/>
      <c r="B656" s="75"/>
      <c r="C656" s="72" t="s">
        <v>1388</v>
      </c>
      <c r="D656" s="73" t="s">
        <v>1388</v>
      </c>
      <c r="E656" s="68" t="s">
        <v>359</v>
      </c>
      <c r="F656" s="74">
        <v>6</v>
      </c>
      <c r="G656" s="77"/>
      <c r="H656" s="77"/>
      <c r="I656" s="77"/>
      <c r="J656" s="76"/>
      <c r="K656" s="76"/>
    </row>
    <row r="657" customHeight="1" spans="1:11">
      <c r="A657" s="79"/>
      <c r="B657" s="75"/>
      <c r="C657" s="72" t="s">
        <v>1389</v>
      </c>
      <c r="D657" s="73" t="s">
        <v>1389</v>
      </c>
      <c r="E657" s="68" t="s">
        <v>359</v>
      </c>
      <c r="F657" s="74">
        <v>4</v>
      </c>
      <c r="G657" s="77"/>
      <c r="H657" s="77"/>
      <c r="I657" s="77"/>
      <c r="J657" s="76"/>
      <c r="K657" s="76"/>
    </row>
    <row r="658" customHeight="1" spans="1:11">
      <c r="A658" s="79"/>
      <c r="B658" s="75"/>
      <c r="C658" s="72" t="s">
        <v>1154</v>
      </c>
      <c r="D658" s="73" t="s">
        <v>1154</v>
      </c>
      <c r="E658" s="68" t="s">
        <v>359</v>
      </c>
      <c r="F658" s="74">
        <v>31</v>
      </c>
      <c r="G658" s="77"/>
      <c r="H658" s="77"/>
      <c r="I658" s="77"/>
      <c r="J658" s="76"/>
      <c r="K658" s="76"/>
    </row>
    <row r="659" customHeight="1" spans="1:11">
      <c r="A659" s="79"/>
      <c r="B659" s="75"/>
      <c r="C659" s="72" t="s">
        <v>1330</v>
      </c>
      <c r="D659" s="73" t="s">
        <v>1330</v>
      </c>
      <c r="E659" s="68" t="s">
        <v>359</v>
      </c>
      <c r="F659" s="74">
        <v>207</v>
      </c>
      <c r="G659" s="77"/>
      <c r="H659" s="77"/>
      <c r="I659" s="77"/>
      <c r="J659" s="76"/>
      <c r="K659" s="76"/>
    </row>
    <row r="660" customHeight="1" spans="1:11">
      <c r="A660" s="79"/>
      <c r="B660" s="75"/>
      <c r="C660" s="72" t="s">
        <v>1390</v>
      </c>
      <c r="D660" s="73" t="s">
        <v>1390</v>
      </c>
      <c r="E660" s="68" t="s">
        <v>359</v>
      </c>
      <c r="F660" s="74">
        <v>17</v>
      </c>
      <c r="G660" s="77"/>
      <c r="H660" s="77"/>
      <c r="I660" s="77"/>
      <c r="J660" s="76"/>
      <c r="K660" s="76"/>
    </row>
    <row r="661" customHeight="1" spans="1:11">
      <c r="A661" s="79"/>
      <c r="B661" s="75"/>
      <c r="C661" s="72" t="s">
        <v>1391</v>
      </c>
      <c r="D661" s="73" t="s">
        <v>1391</v>
      </c>
      <c r="E661" s="68" t="s">
        <v>359</v>
      </c>
      <c r="F661" s="74">
        <v>128</v>
      </c>
      <c r="G661" s="77"/>
      <c r="H661" s="77"/>
      <c r="I661" s="77"/>
      <c r="J661" s="76"/>
      <c r="K661" s="76"/>
    </row>
    <row r="662" customHeight="1" spans="1:11">
      <c r="A662" s="79"/>
      <c r="B662" s="75"/>
      <c r="C662" s="72" t="s">
        <v>1392</v>
      </c>
      <c r="D662" s="73" t="s">
        <v>1392</v>
      </c>
      <c r="E662" s="68" t="s">
        <v>359</v>
      </c>
      <c r="F662" s="74">
        <v>203</v>
      </c>
      <c r="G662" s="77"/>
      <c r="H662" s="77"/>
      <c r="I662" s="77"/>
      <c r="J662" s="76"/>
      <c r="K662" s="76"/>
    </row>
    <row r="663" customHeight="1" spans="1:11">
      <c r="A663" s="79"/>
      <c r="B663" s="75"/>
      <c r="C663" s="72" t="s">
        <v>1145</v>
      </c>
      <c r="D663" s="73" t="s">
        <v>1145</v>
      </c>
      <c r="E663" s="68" t="s">
        <v>359</v>
      </c>
      <c r="F663" s="74">
        <v>63</v>
      </c>
      <c r="G663" s="77"/>
      <c r="H663" s="77"/>
      <c r="I663" s="77"/>
      <c r="J663" s="76"/>
      <c r="K663" s="76"/>
    </row>
    <row r="664" customHeight="1" spans="1:11">
      <c r="A664" s="79"/>
      <c r="B664" s="75"/>
      <c r="C664" s="72" t="s">
        <v>1393</v>
      </c>
      <c r="D664" s="73" t="s">
        <v>1393</v>
      </c>
      <c r="E664" s="68" t="s">
        <v>359</v>
      </c>
      <c r="F664" s="74">
        <v>17</v>
      </c>
      <c r="G664" s="77"/>
      <c r="H664" s="77"/>
      <c r="I664" s="77"/>
      <c r="J664" s="76"/>
      <c r="K664" s="76"/>
    </row>
    <row r="665" customHeight="1" spans="1:11">
      <c r="A665" s="79"/>
      <c r="B665" s="78"/>
      <c r="C665" s="72" t="s">
        <v>1394</v>
      </c>
      <c r="D665" s="73" t="s">
        <v>1394</v>
      </c>
      <c r="E665" s="68" t="s">
        <v>359</v>
      </c>
      <c r="F665" s="74">
        <v>11</v>
      </c>
      <c r="G665" s="77"/>
      <c r="H665" s="77"/>
      <c r="I665" s="77"/>
      <c r="J665" s="76"/>
      <c r="K665" s="76"/>
    </row>
    <row r="666" customHeight="1" spans="1:11">
      <c r="A666" s="79"/>
      <c r="B666" s="71" t="s">
        <v>1395</v>
      </c>
      <c r="C666" s="72" t="s">
        <v>1396</v>
      </c>
      <c r="D666" s="73" t="s">
        <v>1396</v>
      </c>
      <c r="E666" s="68" t="s">
        <v>1128</v>
      </c>
      <c r="F666" s="74">
        <v>152</v>
      </c>
      <c r="G666" s="77"/>
      <c r="H666" s="77"/>
      <c r="I666" s="77"/>
      <c r="J666" s="76"/>
      <c r="K666" s="76"/>
    </row>
    <row r="667" customHeight="1" spans="1:11">
      <c r="A667" s="79"/>
      <c r="B667" s="75"/>
      <c r="C667" s="72" t="s">
        <v>1397</v>
      </c>
      <c r="D667" s="73" t="s">
        <v>1397</v>
      </c>
      <c r="E667" s="68" t="s">
        <v>1128</v>
      </c>
      <c r="F667" s="74">
        <v>125</v>
      </c>
      <c r="G667" s="77"/>
      <c r="H667" s="77"/>
      <c r="I667" s="77"/>
      <c r="J667" s="76"/>
      <c r="K667" s="76"/>
    </row>
    <row r="668" customHeight="1" spans="1:11">
      <c r="A668" s="79"/>
      <c r="B668" s="75"/>
      <c r="C668" s="72" t="s">
        <v>1398</v>
      </c>
      <c r="D668" s="73" t="s">
        <v>1398</v>
      </c>
      <c r="E668" s="68" t="s">
        <v>1128</v>
      </c>
      <c r="F668" s="74">
        <v>2068</v>
      </c>
      <c r="G668" s="77"/>
      <c r="H668" s="77"/>
      <c r="I668" s="77"/>
      <c r="J668" s="76"/>
      <c r="K668" s="76"/>
    </row>
    <row r="669" customHeight="1" spans="1:11">
      <c r="A669" s="79"/>
      <c r="B669" s="75"/>
      <c r="C669" s="72" t="s">
        <v>1152</v>
      </c>
      <c r="D669" s="73" t="s">
        <v>1152</v>
      </c>
      <c r="E669" s="68" t="s">
        <v>1128</v>
      </c>
      <c r="F669" s="74">
        <v>919</v>
      </c>
      <c r="G669" s="77"/>
      <c r="H669" s="77"/>
      <c r="I669" s="77"/>
      <c r="J669" s="76"/>
      <c r="K669" s="76"/>
    </row>
    <row r="670" customHeight="1" spans="1:11">
      <c r="A670" s="79"/>
      <c r="B670" s="75"/>
      <c r="C670" s="72" t="s">
        <v>1399</v>
      </c>
      <c r="D670" s="73" t="s">
        <v>1399</v>
      </c>
      <c r="E670" s="68" t="s">
        <v>1128</v>
      </c>
      <c r="F670" s="74">
        <v>3144</v>
      </c>
      <c r="G670" s="77"/>
      <c r="H670" s="77"/>
      <c r="I670" s="77"/>
      <c r="J670" s="76"/>
      <c r="K670" s="76"/>
    </row>
    <row r="671" customHeight="1" spans="1:11">
      <c r="A671" s="79"/>
      <c r="B671" s="75"/>
      <c r="C671" s="72" t="s">
        <v>1400</v>
      </c>
      <c r="D671" s="73" t="s">
        <v>1400</v>
      </c>
      <c r="E671" s="68" t="s">
        <v>1128</v>
      </c>
      <c r="F671" s="74">
        <v>2116</v>
      </c>
      <c r="G671" s="77"/>
      <c r="H671" s="77"/>
      <c r="I671" s="77"/>
      <c r="J671" s="76"/>
      <c r="K671" s="76"/>
    </row>
    <row r="672" customHeight="1" spans="1:11">
      <c r="A672" s="79"/>
      <c r="B672" s="75"/>
      <c r="C672" s="72" t="s">
        <v>1401</v>
      </c>
      <c r="D672" s="73" t="s">
        <v>1401</v>
      </c>
      <c r="E672" s="68" t="s">
        <v>1128</v>
      </c>
      <c r="F672" s="74">
        <v>5203</v>
      </c>
      <c r="G672" s="77"/>
      <c r="H672" s="77"/>
      <c r="I672" s="77"/>
      <c r="J672" s="76"/>
      <c r="K672" s="76"/>
    </row>
    <row r="673" customHeight="1" spans="1:11">
      <c r="A673" s="79"/>
      <c r="B673" s="75"/>
      <c r="C673" s="72" t="s">
        <v>1195</v>
      </c>
      <c r="D673" s="73" t="s">
        <v>1195</v>
      </c>
      <c r="E673" s="68" t="s">
        <v>1128</v>
      </c>
      <c r="F673" s="74">
        <v>2646</v>
      </c>
      <c r="G673" s="77"/>
      <c r="H673" s="77"/>
      <c r="I673" s="77"/>
      <c r="J673" s="76"/>
      <c r="K673" s="76"/>
    </row>
    <row r="674" customHeight="1" spans="1:11">
      <c r="A674" s="79"/>
      <c r="B674" s="75"/>
      <c r="C674" s="72" t="s">
        <v>1402</v>
      </c>
      <c r="D674" s="73" t="s">
        <v>1402</v>
      </c>
      <c r="E674" s="68" t="s">
        <v>1128</v>
      </c>
      <c r="F674" s="74">
        <v>335</v>
      </c>
      <c r="G674" s="77"/>
      <c r="H674" s="77"/>
      <c r="I674" s="77"/>
      <c r="J674" s="76"/>
      <c r="K674" s="76"/>
    </row>
    <row r="675" customHeight="1" spans="1:11">
      <c r="A675" s="79"/>
      <c r="B675" s="75"/>
      <c r="C675" s="72" t="s">
        <v>1403</v>
      </c>
      <c r="D675" s="73" t="s">
        <v>1403</v>
      </c>
      <c r="E675" s="68" t="s">
        <v>1128</v>
      </c>
      <c r="F675" s="74">
        <v>149</v>
      </c>
      <c r="G675" s="77"/>
      <c r="H675" s="77"/>
      <c r="I675" s="77"/>
      <c r="J675" s="76"/>
      <c r="K675" s="76"/>
    </row>
    <row r="676" customHeight="1" spans="1:11">
      <c r="A676" s="79"/>
      <c r="B676" s="75"/>
      <c r="C676" s="72" t="s">
        <v>1300</v>
      </c>
      <c r="D676" s="73" t="s">
        <v>1300</v>
      </c>
      <c r="E676" s="68" t="s">
        <v>1128</v>
      </c>
      <c r="F676" s="74">
        <v>145</v>
      </c>
      <c r="G676" s="77"/>
      <c r="H676" s="77"/>
      <c r="I676" s="77"/>
      <c r="J676" s="76"/>
      <c r="K676" s="76"/>
    </row>
    <row r="677" customHeight="1" spans="1:11">
      <c r="A677" s="79"/>
      <c r="B677" s="75"/>
      <c r="C677" s="72" t="s">
        <v>1404</v>
      </c>
      <c r="D677" s="73" t="s">
        <v>1404</v>
      </c>
      <c r="E677" s="68" t="s">
        <v>1128</v>
      </c>
      <c r="F677" s="74">
        <v>1562</v>
      </c>
      <c r="G677" s="77"/>
      <c r="H677" s="77"/>
      <c r="I677" s="77"/>
      <c r="J677" s="76"/>
      <c r="K677" s="76"/>
    </row>
    <row r="678" customHeight="1" spans="1:11">
      <c r="A678" s="79"/>
      <c r="B678" s="75"/>
      <c r="C678" s="72" t="s">
        <v>1127</v>
      </c>
      <c r="D678" s="73" t="s">
        <v>1127</v>
      </c>
      <c r="E678" s="68" t="s">
        <v>1128</v>
      </c>
      <c r="F678" s="74">
        <v>877</v>
      </c>
      <c r="G678" s="77"/>
      <c r="H678" s="77"/>
      <c r="I678" s="77"/>
      <c r="J678" s="76"/>
      <c r="K678" s="76"/>
    </row>
    <row r="679" customHeight="1" spans="1:11">
      <c r="A679" s="79"/>
      <c r="B679" s="75"/>
      <c r="C679" s="72" t="s">
        <v>1150</v>
      </c>
      <c r="D679" s="73" t="s">
        <v>1150</v>
      </c>
      <c r="E679" s="68" t="s">
        <v>1128</v>
      </c>
      <c r="F679" s="74">
        <v>637</v>
      </c>
      <c r="G679" s="77"/>
      <c r="H679" s="77"/>
      <c r="I679" s="77"/>
      <c r="J679" s="76"/>
      <c r="K679" s="76"/>
    </row>
    <row r="680" customHeight="1" spans="1:11">
      <c r="A680" s="79"/>
      <c r="B680" s="75"/>
      <c r="C680" s="72" t="s">
        <v>1405</v>
      </c>
      <c r="D680" s="73" t="s">
        <v>1405</v>
      </c>
      <c r="E680" s="68" t="s">
        <v>1128</v>
      </c>
      <c r="F680" s="74">
        <v>77</v>
      </c>
      <c r="G680" s="77"/>
      <c r="H680" s="77"/>
      <c r="I680" s="77"/>
      <c r="J680" s="76"/>
      <c r="K680" s="76"/>
    </row>
    <row r="681" customHeight="1" spans="1:11">
      <c r="A681" s="79"/>
      <c r="B681" s="75"/>
      <c r="C681" s="72" t="s">
        <v>1406</v>
      </c>
      <c r="D681" s="73" t="s">
        <v>1406</v>
      </c>
      <c r="E681" s="68" t="s">
        <v>1128</v>
      </c>
      <c r="F681" s="74">
        <v>128</v>
      </c>
      <c r="G681" s="77"/>
      <c r="H681" s="77"/>
      <c r="I681" s="77"/>
      <c r="J681" s="76"/>
      <c r="K681" s="76"/>
    </row>
    <row r="682" customHeight="1" spans="1:11">
      <c r="A682" s="79"/>
      <c r="B682" s="75"/>
      <c r="C682" s="72" t="s">
        <v>1407</v>
      </c>
      <c r="D682" s="73" t="s">
        <v>1407</v>
      </c>
      <c r="E682" s="68" t="s">
        <v>1128</v>
      </c>
      <c r="F682" s="74">
        <v>6</v>
      </c>
      <c r="G682" s="77"/>
      <c r="H682" s="77"/>
      <c r="I682" s="77"/>
      <c r="J682" s="76"/>
      <c r="K682" s="76"/>
    </row>
    <row r="683" customHeight="1" spans="1:11">
      <c r="A683" s="79"/>
      <c r="B683" s="75"/>
      <c r="C683" s="72" t="s">
        <v>1200</v>
      </c>
      <c r="D683" s="73" t="s">
        <v>1200</v>
      </c>
      <c r="E683" s="68" t="s">
        <v>1128</v>
      </c>
      <c r="F683" s="74">
        <v>500</v>
      </c>
      <c r="G683" s="77"/>
      <c r="H683" s="77"/>
      <c r="I683" s="77"/>
      <c r="J683" s="76"/>
      <c r="K683" s="76"/>
    </row>
    <row r="684" customHeight="1" spans="1:11">
      <c r="A684" s="79"/>
      <c r="B684" s="75"/>
      <c r="C684" s="72" t="s">
        <v>1267</v>
      </c>
      <c r="D684" s="73" t="s">
        <v>1267</v>
      </c>
      <c r="E684" s="68" t="s">
        <v>1128</v>
      </c>
      <c r="F684" s="74">
        <v>145</v>
      </c>
      <c r="G684" s="77"/>
      <c r="H684" s="77"/>
      <c r="I684" s="77"/>
      <c r="J684" s="76"/>
      <c r="K684" s="76"/>
    </row>
    <row r="685" customHeight="1" spans="1:11">
      <c r="A685" s="79"/>
      <c r="B685" s="75"/>
      <c r="C685" s="72" t="s">
        <v>1408</v>
      </c>
      <c r="D685" s="73" t="s">
        <v>1408</v>
      </c>
      <c r="E685" s="68" t="s">
        <v>1128</v>
      </c>
      <c r="F685" s="74">
        <v>198</v>
      </c>
      <c r="G685" s="77"/>
      <c r="H685" s="77"/>
      <c r="I685" s="77"/>
      <c r="J685" s="76"/>
      <c r="K685" s="76"/>
    </row>
    <row r="686" customHeight="1" spans="1:11">
      <c r="A686" s="79"/>
      <c r="B686" s="75"/>
      <c r="C686" s="72" t="s">
        <v>1330</v>
      </c>
      <c r="D686" s="73" t="s">
        <v>1330</v>
      </c>
      <c r="E686" s="68" t="s">
        <v>1128</v>
      </c>
      <c r="F686" s="74">
        <v>773</v>
      </c>
      <c r="G686" s="77"/>
      <c r="H686" s="77"/>
      <c r="I686" s="77"/>
      <c r="J686" s="76"/>
      <c r="K686" s="76"/>
    </row>
    <row r="687" customHeight="1" spans="1:11">
      <c r="A687" s="79"/>
      <c r="B687" s="75"/>
      <c r="C687" s="72" t="s">
        <v>1409</v>
      </c>
      <c r="D687" s="73" t="s">
        <v>1409</v>
      </c>
      <c r="E687" s="68" t="s">
        <v>1128</v>
      </c>
      <c r="F687" s="74">
        <v>678</v>
      </c>
      <c r="G687" s="77"/>
      <c r="H687" s="77"/>
      <c r="I687" s="77"/>
      <c r="J687" s="76"/>
      <c r="K687" s="76"/>
    </row>
    <row r="688" customHeight="1" spans="1:11">
      <c r="A688" s="79"/>
      <c r="B688" s="75"/>
      <c r="C688" s="72" t="s">
        <v>1410</v>
      </c>
      <c r="D688" s="73" t="s">
        <v>1410</v>
      </c>
      <c r="E688" s="68" t="s">
        <v>1128</v>
      </c>
      <c r="F688" s="74">
        <v>480</v>
      </c>
      <c r="G688" s="77"/>
      <c r="H688" s="77"/>
      <c r="I688" s="77"/>
      <c r="J688" s="76"/>
      <c r="K688" s="76"/>
    </row>
    <row r="689" customHeight="1" spans="1:11">
      <c r="A689" s="79"/>
      <c r="B689" s="75"/>
      <c r="C689" s="72" t="s">
        <v>1193</v>
      </c>
      <c r="D689" s="73" t="s">
        <v>1193</v>
      </c>
      <c r="E689" s="68" t="s">
        <v>1128</v>
      </c>
      <c r="F689" s="74">
        <v>516</v>
      </c>
      <c r="G689" s="77"/>
      <c r="H689" s="77"/>
      <c r="I689" s="77"/>
      <c r="J689" s="76"/>
      <c r="K689" s="76"/>
    </row>
    <row r="690" customHeight="1" spans="1:11">
      <c r="A690" s="79"/>
      <c r="B690" s="75"/>
      <c r="C690" s="72" t="s">
        <v>1235</v>
      </c>
      <c r="D690" s="73" t="s">
        <v>1235</v>
      </c>
      <c r="E690" s="68" t="s">
        <v>1128</v>
      </c>
      <c r="F690" s="74">
        <v>380</v>
      </c>
      <c r="G690" s="77"/>
      <c r="H690" s="77"/>
      <c r="I690" s="77"/>
      <c r="J690" s="76"/>
      <c r="K690" s="76"/>
    </row>
    <row r="691" customHeight="1" spans="1:11">
      <c r="A691" s="79"/>
      <c r="B691" s="75"/>
      <c r="C691" s="72" t="s">
        <v>1411</v>
      </c>
      <c r="D691" s="73" t="s">
        <v>1411</v>
      </c>
      <c r="E691" s="68" t="s">
        <v>1128</v>
      </c>
      <c r="F691" s="74">
        <v>124</v>
      </c>
      <c r="G691" s="77"/>
      <c r="H691" s="77"/>
      <c r="I691" s="77"/>
      <c r="J691" s="76"/>
      <c r="K691" s="76"/>
    </row>
    <row r="692" customHeight="1" spans="1:11">
      <c r="A692" s="79"/>
      <c r="B692" s="75"/>
      <c r="C692" s="72" t="s">
        <v>1192</v>
      </c>
      <c r="D692" s="73" t="s">
        <v>1192</v>
      </c>
      <c r="E692" s="68" t="s">
        <v>1128</v>
      </c>
      <c r="F692" s="74">
        <v>178</v>
      </c>
      <c r="G692" s="77"/>
      <c r="H692" s="77"/>
      <c r="I692" s="77"/>
      <c r="J692" s="76"/>
      <c r="K692" s="76"/>
    </row>
    <row r="693" customHeight="1" spans="1:11">
      <c r="A693" s="79"/>
      <c r="B693" s="75"/>
      <c r="C693" s="72" t="s">
        <v>1412</v>
      </c>
      <c r="D693" s="73" t="s">
        <v>1412</v>
      </c>
      <c r="E693" s="68" t="s">
        <v>1128</v>
      </c>
      <c r="F693" s="74">
        <v>57</v>
      </c>
      <c r="G693" s="77"/>
      <c r="H693" s="77"/>
      <c r="I693" s="77"/>
      <c r="J693" s="76"/>
      <c r="K693" s="76"/>
    </row>
    <row r="694" customHeight="1" spans="1:11">
      <c r="A694" s="79"/>
      <c r="B694" s="75"/>
      <c r="C694" s="72" t="s">
        <v>1391</v>
      </c>
      <c r="D694" s="73" t="s">
        <v>1391</v>
      </c>
      <c r="E694" s="68" t="s">
        <v>1128</v>
      </c>
      <c r="F694" s="74">
        <v>51</v>
      </c>
      <c r="G694" s="77"/>
      <c r="H694" s="77"/>
      <c r="I694" s="77"/>
      <c r="J694" s="76"/>
      <c r="K694" s="76"/>
    </row>
    <row r="695" customHeight="1" spans="1:11">
      <c r="A695" s="79"/>
      <c r="B695" s="75"/>
      <c r="C695" s="72" t="s">
        <v>1413</v>
      </c>
      <c r="D695" s="73" t="s">
        <v>1413</v>
      </c>
      <c r="E695" s="68" t="s">
        <v>1128</v>
      </c>
      <c r="F695" s="74">
        <v>1127</v>
      </c>
      <c r="G695" s="77"/>
      <c r="H695" s="77"/>
      <c r="I695" s="77"/>
      <c r="J695" s="76"/>
      <c r="K695" s="76"/>
    </row>
    <row r="696" customHeight="1" spans="1:11">
      <c r="A696" s="79"/>
      <c r="B696" s="75"/>
      <c r="C696" s="72" t="s">
        <v>1155</v>
      </c>
      <c r="D696" s="73" t="s">
        <v>1155</v>
      </c>
      <c r="E696" s="68" t="s">
        <v>1128</v>
      </c>
      <c r="F696" s="74">
        <v>646</v>
      </c>
      <c r="G696" s="77"/>
      <c r="H696" s="77"/>
      <c r="I696" s="77"/>
      <c r="J696" s="76"/>
      <c r="K696" s="76"/>
    </row>
    <row r="697" customHeight="1" spans="1:11">
      <c r="A697" s="79"/>
      <c r="B697" s="75"/>
      <c r="C697" s="72" t="s">
        <v>1414</v>
      </c>
      <c r="D697" s="73" t="s">
        <v>1414</v>
      </c>
      <c r="E697" s="68" t="s">
        <v>1128</v>
      </c>
      <c r="F697" s="74">
        <v>34</v>
      </c>
      <c r="G697" s="77"/>
      <c r="H697" s="77"/>
      <c r="I697" s="77"/>
      <c r="J697" s="76"/>
      <c r="K697" s="76"/>
    </row>
    <row r="698" customHeight="1" spans="1:11">
      <c r="A698" s="79"/>
      <c r="B698" s="75"/>
      <c r="C698" s="72" t="s">
        <v>1415</v>
      </c>
      <c r="D698" s="73" t="s">
        <v>1415</v>
      </c>
      <c r="E698" s="68" t="s">
        <v>1128</v>
      </c>
      <c r="F698" s="74">
        <v>91</v>
      </c>
      <c r="G698" s="77"/>
      <c r="H698" s="77"/>
      <c r="I698" s="77"/>
      <c r="J698" s="76"/>
      <c r="K698" s="76"/>
    </row>
    <row r="699" customHeight="1" spans="1:11">
      <c r="A699" s="79"/>
      <c r="B699" s="75"/>
      <c r="C699" s="72" t="s">
        <v>1416</v>
      </c>
      <c r="D699" s="73" t="s">
        <v>1416</v>
      </c>
      <c r="E699" s="68" t="s">
        <v>1128</v>
      </c>
      <c r="F699" s="74">
        <v>20</v>
      </c>
      <c r="G699" s="77"/>
      <c r="H699" s="77"/>
      <c r="I699" s="77"/>
      <c r="J699" s="76"/>
      <c r="K699" s="76"/>
    </row>
    <row r="700" customHeight="1" spans="1:11">
      <c r="A700" s="79"/>
      <c r="B700" s="75"/>
      <c r="C700" s="72" t="s">
        <v>1139</v>
      </c>
      <c r="D700" s="73" t="s">
        <v>1139</v>
      </c>
      <c r="E700" s="68" t="s">
        <v>1128</v>
      </c>
      <c r="F700" s="74">
        <v>882</v>
      </c>
      <c r="G700" s="77"/>
      <c r="H700" s="77"/>
      <c r="I700" s="77"/>
      <c r="J700" s="76"/>
      <c r="K700" s="76"/>
    </row>
    <row r="701" customHeight="1" spans="1:11">
      <c r="A701" s="79"/>
      <c r="B701" s="75"/>
      <c r="C701" s="72" t="s">
        <v>1135</v>
      </c>
      <c r="D701" s="73" t="s">
        <v>1135</v>
      </c>
      <c r="E701" s="68" t="s">
        <v>1128</v>
      </c>
      <c r="F701" s="74">
        <v>117</v>
      </c>
      <c r="G701" s="77"/>
      <c r="H701" s="77"/>
      <c r="I701" s="77"/>
      <c r="J701" s="76"/>
      <c r="K701" s="76"/>
    </row>
    <row r="702" customHeight="1" spans="1:11">
      <c r="A702" s="79"/>
      <c r="B702" s="75"/>
      <c r="C702" s="72" t="s">
        <v>1417</v>
      </c>
      <c r="D702" s="73" t="s">
        <v>1417</v>
      </c>
      <c r="E702" s="68" t="s">
        <v>1128</v>
      </c>
      <c r="F702" s="74">
        <v>20</v>
      </c>
      <c r="G702" s="77"/>
      <c r="H702" s="77"/>
      <c r="I702" s="77"/>
      <c r="J702" s="76"/>
      <c r="K702" s="76"/>
    </row>
    <row r="703" customHeight="1" spans="1:11">
      <c r="A703" s="79"/>
      <c r="B703" s="75"/>
      <c r="C703" s="72" t="s">
        <v>1418</v>
      </c>
      <c r="D703" s="73" t="s">
        <v>1418</v>
      </c>
      <c r="E703" s="68" t="s">
        <v>1128</v>
      </c>
      <c r="F703" s="74">
        <v>396</v>
      </c>
      <c r="G703" s="77"/>
      <c r="H703" s="77"/>
      <c r="I703" s="77"/>
      <c r="J703" s="76"/>
      <c r="K703" s="76"/>
    </row>
    <row r="704" customHeight="1" spans="1:11">
      <c r="A704" s="79"/>
      <c r="B704" s="75"/>
      <c r="C704" s="72" t="s">
        <v>1419</v>
      </c>
      <c r="D704" s="73" t="s">
        <v>1419</v>
      </c>
      <c r="E704" s="68" t="s">
        <v>1128</v>
      </c>
      <c r="F704" s="74">
        <v>17</v>
      </c>
      <c r="G704" s="77"/>
      <c r="H704" s="77"/>
      <c r="I704" s="77"/>
      <c r="J704" s="76"/>
      <c r="K704" s="76"/>
    </row>
    <row r="705" customHeight="1" spans="1:11">
      <c r="A705" s="79"/>
      <c r="B705" s="75"/>
      <c r="C705" s="72" t="s">
        <v>1420</v>
      </c>
      <c r="D705" s="73" t="s">
        <v>1420</v>
      </c>
      <c r="E705" s="68" t="s">
        <v>1128</v>
      </c>
      <c r="F705" s="74">
        <v>9</v>
      </c>
      <c r="G705" s="77"/>
      <c r="H705" s="77"/>
      <c r="I705" s="77"/>
      <c r="J705" s="76"/>
      <c r="K705" s="76"/>
    </row>
    <row r="706" customHeight="1" spans="1:11">
      <c r="A706" s="79"/>
      <c r="B706" s="75"/>
      <c r="C706" s="72" t="s">
        <v>1143</v>
      </c>
      <c r="D706" s="73" t="s">
        <v>1143</v>
      </c>
      <c r="E706" s="68" t="s">
        <v>1128</v>
      </c>
      <c r="F706" s="74">
        <v>921</v>
      </c>
      <c r="G706" s="77"/>
      <c r="H706" s="77"/>
      <c r="I706" s="77"/>
      <c r="J706" s="76"/>
      <c r="K706" s="76"/>
    </row>
    <row r="707" customHeight="1" spans="1:11">
      <c r="A707" s="79"/>
      <c r="B707" s="75"/>
      <c r="C707" s="72" t="s">
        <v>1145</v>
      </c>
      <c r="D707" s="73" t="s">
        <v>1145</v>
      </c>
      <c r="E707" s="68" t="s">
        <v>1128</v>
      </c>
      <c r="F707" s="74">
        <v>1565</v>
      </c>
      <c r="G707" s="77"/>
      <c r="H707" s="77"/>
      <c r="I707" s="77"/>
      <c r="J707" s="76"/>
      <c r="K707" s="76"/>
    </row>
    <row r="708" customHeight="1" spans="1:11">
      <c r="A708" s="79"/>
      <c r="B708" s="75"/>
      <c r="C708" s="72" t="s">
        <v>1421</v>
      </c>
      <c r="D708" s="73" t="s">
        <v>1421</v>
      </c>
      <c r="E708" s="68" t="s">
        <v>1128</v>
      </c>
      <c r="F708" s="74">
        <v>144</v>
      </c>
      <c r="G708" s="77"/>
      <c r="H708" s="77"/>
      <c r="I708" s="77"/>
      <c r="J708" s="76"/>
      <c r="K708" s="76"/>
    </row>
    <row r="709" customHeight="1" spans="1:11">
      <c r="A709" s="79"/>
      <c r="B709" s="75"/>
      <c r="C709" s="72" t="s">
        <v>1422</v>
      </c>
      <c r="D709" s="73" t="s">
        <v>1422</v>
      </c>
      <c r="E709" s="68" t="s">
        <v>1128</v>
      </c>
      <c r="F709" s="74">
        <v>23</v>
      </c>
      <c r="G709" s="77"/>
      <c r="H709" s="77"/>
      <c r="I709" s="77"/>
      <c r="J709" s="76"/>
      <c r="K709" s="76"/>
    </row>
    <row r="710" customHeight="1" spans="1:11">
      <c r="A710" s="79"/>
      <c r="B710" s="75"/>
      <c r="C710" s="72" t="s">
        <v>1423</v>
      </c>
      <c r="D710" s="73" t="s">
        <v>1423</v>
      </c>
      <c r="E710" s="68" t="s">
        <v>1128</v>
      </c>
      <c r="F710" s="74">
        <v>25</v>
      </c>
      <c r="G710" s="77"/>
      <c r="H710" s="77"/>
      <c r="I710" s="77"/>
      <c r="J710" s="76"/>
      <c r="K710" s="76"/>
    </row>
    <row r="711" customHeight="1" spans="1:11">
      <c r="A711" s="79"/>
      <c r="B711" s="75"/>
      <c r="C711" s="72" t="s">
        <v>1424</v>
      </c>
      <c r="D711" s="73" t="s">
        <v>1424</v>
      </c>
      <c r="E711" s="68" t="s">
        <v>1128</v>
      </c>
      <c r="F711" s="74">
        <v>46</v>
      </c>
      <c r="G711" s="77"/>
      <c r="H711" s="77"/>
      <c r="I711" s="77"/>
      <c r="J711" s="76"/>
      <c r="K711" s="76"/>
    </row>
    <row r="712" customHeight="1" spans="1:11">
      <c r="A712" s="79"/>
      <c r="B712" s="75"/>
      <c r="C712" s="72" t="s">
        <v>1425</v>
      </c>
      <c r="D712" s="73" t="s">
        <v>1425</v>
      </c>
      <c r="E712" s="68" t="s">
        <v>1128</v>
      </c>
      <c r="F712" s="74">
        <v>187</v>
      </c>
      <c r="G712" s="77"/>
      <c r="H712" s="77"/>
      <c r="I712" s="77"/>
      <c r="J712" s="76"/>
      <c r="K712" s="76"/>
    </row>
    <row r="713" customHeight="1" spans="1:11">
      <c r="A713" s="79"/>
      <c r="B713" s="75"/>
      <c r="C713" s="72" t="s">
        <v>1158</v>
      </c>
      <c r="D713" s="73" t="s">
        <v>1158</v>
      </c>
      <c r="E713" s="68" t="s">
        <v>1128</v>
      </c>
      <c r="F713" s="74">
        <v>7158</v>
      </c>
      <c r="G713" s="77"/>
      <c r="H713" s="77"/>
      <c r="I713" s="77"/>
      <c r="J713" s="76"/>
      <c r="K713" s="76"/>
    </row>
    <row r="714" customHeight="1" spans="1:11">
      <c r="A714" s="81"/>
      <c r="B714" s="67" t="s">
        <v>1426</v>
      </c>
      <c r="C714" s="67"/>
      <c r="D714" s="67"/>
      <c r="E714" s="68"/>
      <c r="F714" s="69"/>
      <c r="G714" s="77"/>
      <c r="H714" s="77"/>
      <c r="I714" s="77"/>
      <c r="J714" s="76"/>
      <c r="K714" s="76"/>
    </row>
    <row r="715" customHeight="1" spans="1:11">
      <c r="A715" s="66" t="s">
        <v>647</v>
      </c>
      <c r="B715" s="67" t="s">
        <v>1427</v>
      </c>
      <c r="C715" s="67"/>
      <c r="D715" s="67"/>
      <c r="E715" s="68"/>
      <c r="F715" s="69"/>
      <c r="G715" s="77"/>
      <c r="H715" s="77"/>
      <c r="I715" s="77"/>
      <c r="J715" s="76"/>
      <c r="K715" s="76"/>
    </row>
    <row r="716" customHeight="1" spans="1:11">
      <c r="A716" s="82"/>
      <c r="B716" s="82" t="s">
        <v>1427</v>
      </c>
      <c r="C716" s="83" t="s">
        <v>1428</v>
      </c>
      <c r="D716" s="84"/>
      <c r="E716" s="68" t="s">
        <v>1128</v>
      </c>
      <c r="F716" s="74">
        <v>2218.48</v>
      </c>
      <c r="G716" s="77"/>
      <c r="H716" s="77"/>
      <c r="I716" s="77"/>
      <c r="J716" s="76"/>
      <c r="K716" s="76"/>
    </row>
    <row r="717" customHeight="1" spans="1:11">
      <c r="A717" s="82"/>
      <c r="B717" s="82"/>
      <c r="C717" s="83" t="s">
        <v>1429</v>
      </c>
      <c r="D717" s="84"/>
      <c r="E717" s="68" t="s">
        <v>1128</v>
      </c>
      <c r="F717" s="74">
        <v>2444.21</v>
      </c>
      <c r="G717" s="77"/>
      <c r="H717" s="77"/>
      <c r="I717" s="77"/>
      <c r="J717" s="76"/>
      <c r="K717" s="76"/>
    </row>
    <row r="718" customHeight="1" spans="1:11">
      <c r="A718" s="82"/>
      <c r="B718" s="82"/>
      <c r="C718" s="83" t="s">
        <v>1430</v>
      </c>
      <c r="D718" s="84"/>
      <c r="E718" s="68" t="s">
        <v>1128</v>
      </c>
      <c r="F718" s="74">
        <v>432</v>
      </c>
      <c r="G718" s="77"/>
      <c r="H718" s="77"/>
      <c r="I718" s="77"/>
      <c r="J718" s="76"/>
      <c r="K718" s="76"/>
    </row>
    <row r="719" customHeight="1" spans="1:11">
      <c r="A719" s="82"/>
      <c r="B719" s="82"/>
      <c r="C719" s="83" t="s">
        <v>1431</v>
      </c>
      <c r="D719" s="84"/>
      <c r="E719" s="68" t="s">
        <v>1128</v>
      </c>
      <c r="F719" s="74">
        <v>2980</v>
      </c>
      <c r="G719" s="77"/>
      <c r="H719" s="77"/>
      <c r="I719" s="77"/>
      <c r="J719" s="76"/>
      <c r="K719" s="76"/>
    </row>
    <row r="720" customHeight="1" spans="1:11">
      <c r="A720" s="82"/>
      <c r="B720" s="82"/>
      <c r="C720" s="83" t="s">
        <v>1432</v>
      </c>
      <c r="D720" s="84"/>
      <c r="E720" s="68" t="s">
        <v>1128</v>
      </c>
      <c r="F720" s="74">
        <v>751.78</v>
      </c>
      <c r="G720" s="77"/>
      <c r="H720" s="77"/>
      <c r="I720" s="77"/>
      <c r="J720" s="76"/>
      <c r="K720" s="76"/>
    </row>
    <row r="721" customHeight="1" spans="1:11">
      <c r="A721" s="82"/>
      <c r="B721" s="82"/>
      <c r="C721" s="83" t="s">
        <v>1433</v>
      </c>
      <c r="D721" s="84"/>
      <c r="E721" s="68" t="s">
        <v>1128</v>
      </c>
      <c r="F721" s="74">
        <v>818.63</v>
      </c>
      <c r="G721" s="77"/>
      <c r="H721" s="77"/>
      <c r="I721" s="77"/>
      <c r="J721" s="76"/>
      <c r="K721" s="76"/>
    </row>
    <row r="722" customHeight="1" spans="1:11">
      <c r="A722" s="82"/>
      <c r="B722" s="82"/>
      <c r="C722" s="83" t="s">
        <v>1434</v>
      </c>
      <c r="D722" s="84"/>
      <c r="E722" s="68" t="s">
        <v>1128</v>
      </c>
      <c r="F722" s="74">
        <v>633.6</v>
      </c>
      <c r="G722" s="77"/>
      <c r="H722" s="77"/>
      <c r="I722" s="77"/>
      <c r="J722" s="76"/>
      <c r="K722" s="76"/>
    </row>
    <row r="723" customHeight="1" spans="1:11">
      <c r="A723" s="82"/>
      <c r="B723" s="82"/>
      <c r="C723" s="83" t="s">
        <v>1435</v>
      </c>
      <c r="D723" s="84"/>
      <c r="E723" s="68" t="s">
        <v>1128</v>
      </c>
      <c r="F723" s="74">
        <v>1500</v>
      </c>
      <c r="G723" s="77"/>
      <c r="H723" s="77"/>
      <c r="I723" s="77"/>
      <c r="J723" s="76"/>
      <c r="K723" s="76"/>
    </row>
    <row r="724" customHeight="1" spans="1:11">
      <c r="A724" s="82"/>
      <c r="B724" s="82"/>
      <c r="C724" s="83" t="s">
        <v>1436</v>
      </c>
      <c r="D724" s="84"/>
      <c r="E724" s="68" t="s">
        <v>1128</v>
      </c>
      <c r="F724" s="74">
        <v>2978.05</v>
      </c>
      <c r="G724" s="77"/>
      <c r="H724" s="77"/>
      <c r="I724" s="77"/>
      <c r="J724" s="76"/>
      <c r="K724" s="76"/>
    </row>
    <row r="725" customHeight="1" spans="1:11">
      <c r="A725" s="82"/>
      <c r="B725" s="82"/>
      <c r="C725" s="83" t="s">
        <v>1437</v>
      </c>
      <c r="D725" s="84"/>
      <c r="E725" s="68" t="s">
        <v>1128</v>
      </c>
      <c r="F725" s="74">
        <v>1564.39</v>
      </c>
      <c r="G725" s="77"/>
      <c r="H725" s="77"/>
      <c r="I725" s="77"/>
      <c r="J725" s="76"/>
      <c r="K725" s="76"/>
    </row>
    <row r="726" customHeight="1" spans="1:11">
      <c r="A726" s="82"/>
      <c r="B726" s="82"/>
      <c r="C726" s="83" t="s">
        <v>1438</v>
      </c>
      <c r="D726" s="84"/>
      <c r="E726" s="68" t="s">
        <v>1128</v>
      </c>
      <c r="F726" s="74">
        <v>363.72</v>
      </c>
      <c r="G726" s="77"/>
      <c r="H726" s="77"/>
      <c r="I726" s="77"/>
      <c r="J726" s="76"/>
      <c r="K726" s="76"/>
    </row>
    <row r="727" customHeight="1" spans="1:11">
      <c r="A727" s="82"/>
      <c r="B727" s="82"/>
      <c r="C727" s="83" t="s">
        <v>1439</v>
      </c>
      <c r="D727" s="84"/>
      <c r="E727" s="68" t="s">
        <v>1128</v>
      </c>
      <c r="F727" s="74">
        <v>1338.7</v>
      </c>
      <c r="G727" s="77"/>
      <c r="H727" s="77"/>
      <c r="I727" s="77"/>
      <c r="J727" s="76"/>
      <c r="K727" s="76"/>
    </row>
    <row r="728" customHeight="1" spans="1:11">
      <c r="A728" s="82"/>
      <c r="B728" s="82"/>
      <c r="C728" s="83" t="s">
        <v>1440</v>
      </c>
      <c r="D728" s="84"/>
      <c r="E728" s="68" t="s">
        <v>1128</v>
      </c>
      <c r="F728" s="74">
        <v>800</v>
      </c>
      <c r="G728" s="77"/>
      <c r="H728" s="77"/>
      <c r="I728" s="77"/>
      <c r="J728" s="76"/>
      <c r="K728" s="76"/>
    </row>
    <row r="729" customHeight="1" spans="1:11">
      <c r="A729" s="82"/>
      <c r="B729" s="82"/>
      <c r="C729" s="83" t="s">
        <v>1441</v>
      </c>
      <c r="D729" s="84"/>
      <c r="E729" s="68" t="s">
        <v>1128</v>
      </c>
      <c r="F729" s="74">
        <v>300</v>
      </c>
      <c r="G729" s="77"/>
      <c r="H729" s="77"/>
      <c r="I729" s="77"/>
      <c r="J729" s="76"/>
      <c r="K729" s="76"/>
    </row>
    <row r="730" customHeight="1" spans="1:11">
      <c r="A730" s="82"/>
      <c r="B730" s="82"/>
      <c r="C730" s="83" t="s">
        <v>1442</v>
      </c>
      <c r="D730" s="84"/>
      <c r="E730" s="68" t="s">
        <v>1128</v>
      </c>
      <c r="F730" s="74">
        <v>977.45</v>
      </c>
      <c r="G730" s="77"/>
      <c r="H730" s="77"/>
      <c r="I730" s="77"/>
      <c r="J730" s="76"/>
      <c r="K730" s="76"/>
    </row>
    <row r="731" customHeight="1" spans="1:11">
      <c r="A731" s="82"/>
      <c r="B731" s="82"/>
      <c r="C731" s="83" t="s">
        <v>1443</v>
      </c>
      <c r="D731" s="84"/>
      <c r="E731" s="68" t="s">
        <v>1128</v>
      </c>
      <c r="F731" s="74">
        <v>1188.1</v>
      </c>
      <c r="G731" s="77"/>
      <c r="H731" s="77"/>
      <c r="I731" s="77"/>
      <c r="J731" s="76"/>
      <c r="K731" s="76"/>
    </row>
    <row r="732" customHeight="1" spans="1:11">
      <c r="A732" s="82"/>
      <c r="B732" s="82"/>
      <c r="C732" s="83" t="s">
        <v>1444</v>
      </c>
      <c r="D732" s="84"/>
      <c r="E732" s="68" t="s">
        <v>1128</v>
      </c>
      <c r="F732" s="74">
        <v>945.55</v>
      </c>
      <c r="G732" s="77"/>
      <c r="H732" s="77"/>
      <c r="I732" s="77"/>
      <c r="J732" s="76"/>
      <c r="K732" s="76"/>
    </row>
    <row r="733" customHeight="1" spans="1:11">
      <c r="A733" s="82"/>
      <c r="B733" s="82"/>
      <c r="C733" s="83" t="s">
        <v>1445</v>
      </c>
      <c r="D733" s="84"/>
      <c r="E733" s="68" t="s">
        <v>1128</v>
      </c>
      <c r="F733" s="74">
        <v>1624.43</v>
      </c>
      <c r="G733" s="77"/>
      <c r="H733" s="77"/>
      <c r="I733" s="77"/>
      <c r="J733" s="76"/>
      <c r="K733" s="76"/>
    </row>
    <row r="734" customHeight="1" spans="1:11">
      <c r="A734" s="82"/>
      <c r="B734" s="82"/>
      <c r="C734" s="83" t="s">
        <v>1445</v>
      </c>
      <c r="D734" s="84"/>
      <c r="E734" s="68" t="s">
        <v>1128</v>
      </c>
      <c r="F734" s="74">
        <v>1788.55</v>
      </c>
      <c r="G734" s="77"/>
      <c r="H734" s="77"/>
      <c r="I734" s="77"/>
      <c r="J734" s="76"/>
      <c r="K734" s="76"/>
    </row>
    <row r="735" customHeight="1" spans="1:11">
      <c r="A735" s="82"/>
      <c r="B735" s="82"/>
      <c r="C735" s="83" t="s">
        <v>1445</v>
      </c>
      <c r="D735" s="84"/>
      <c r="E735" s="68" t="s">
        <v>1128</v>
      </c>
      <c r="F735" s="74">
        <v>100</v>
      </c>
      <c r="G735" s="77"/>
      <c r="H735" s="77"/>
      <c r="I735" s="77"/>
      <c r="J735" s="76"/>
      <c r="K735" s="76"/>
    </row>
    <row r="736" customHeight="1" spans="1:11">
      <c r="A736" s="81"/>
      <c r="B736" s="67" t="s">
        <v>1446</v>
      </c>
      <c r="C736" s="67"/>
      <c r="D736" s="67"/>
      <c r="E736" s="68"/>
      <c r="F736" s="69"/>
      <c r="G736" s="77"/>
      <c r="H736" s="77"/>
      <c r="I736" s="77"/>
      <c r="J736" s="76"/>
      <c r="K736" s="76"/>
    </row>
    <row r="737" customHeight="1" spans="1:11">
      <c r="A737" s="81"/>
      <c r="B737" s="85" t="s">
        <v>1447</v>
      </c>
      <c r="C737" s="83"/>
      <c r="D737" s="84"/>
      <c r="E737" s="68"/>
      <c r="F737" s="69"/>
      <c r="G737" s="77"/>
      <c r="H737" s="77"/>
      <c r="I737" s="77"/>
      <c r="J737" s="76"/>
      <c r="K737" s="76"/>
    </row>
  </sheetData>
  <sheetProtection formatCells="0" formatColumns="0" formatRows="0" insertRows="0" insertColumns="0" insertHyperlinks="0" deleteColumns="0" deleteRows="0" sort="0" autoFilter="0" pivotTables="0"/>
  <mergeCells count="1496">
    <mergeCell ref="A1:K1"/>
    <mergeCell ref="C6:D6"/>
    <mergeCell ref="I6:K6"/>
    <mergeCell ref="C7:D7"/>
    <mergeCell ref="I7:K7"/>
    <mergeCell ref="C8:D8"/>
    <mergeCell ref="I8:K8"/>
    <mergeCell ref="C9:D9"/>
    <mergeCell ref="I9:K9"/>
    <mergeCell ref="C10:D10"/>
    <mergeCell ref="I10:K10"/>
    <mergeCell ref="C11:D11"/>
    <mergeCell ref="I11:K11"/>
    <mergeCell ref="C12:D12"/>
    <mergeCell ref="I12:K12"/>
    <mergeCell ref="C13:D13"/>
    <mergeCell ref="I13:K13"/>
    <mergeCell ref="C14:D14"/>
    <mergeCell ref="I14:K14"/>
    <mergeCell ref="C15:D15"/>
    <mergeCell ref="I15:K15"/>
    <mergeCell ref="C16:D16"/>
    <mergeCell ref="I16:K16"/>
    <mergeCell ref="C17:D17"/>
    <mergeCell ref="I17:K17"/>
    <mergeCell ref="C18:D18"/>
    <mergeCell ref="I18:K18"/>
    <mergeCell ref="C19:D19"/>
    <mergeCell ref="I19:K19"/>
    <mergeCell ref="C20:D20"/>
    <mergeCell ref="I20:K20"/>
    <mergeCell ref="C21:D21"/>
    <mergeCell ref="I21:K21"/>
    <mergeCell ref="C22:D22"/>
    <mergeCell ref="I22:K22"/>
    <mergeCell ref="C23:D23"/>
    <mergeCell ref="I23:K23"/>
    <mergeCell ref="C24:D24"/>
    <mergeCell ref="I24:K24"/>
    <mergeCell ref="C25:D25"/>
    <mergeCell ref="I25:K25"/>
    <mergeCell ref="C26:D26"/>
    <mergeCell ref="I26:K26"/>
    <mergeCell ref="C27:D27"/>
    <mergeCell ref="I27:K27"/>
    <mergeCell ref="C28:D28"/>
    <mergeCell ref="I28:K28"/>
    <mergeCell ref="C29:D29"/>
    <mergeCell ref="I29:K29"/>
    <mergeCell ref="C30:D30"/>
    <mergeCell ref="I30:K30"/>
    <mergeCell ref="C31:D31"/>
    <mergeCell ref="I31:K31"/>
    <mergeCell ref="C32:D32"/>
    <mergeCell ref="I32:K32"/>
    <mergeCell ref="C33:D33"/>
    <mergeCell ref="I33:K33"/>
    <mergeCell ref="C34:D34"/>
    <mergeCell ref="I34:K34"/>
    <mergeCell ref="C35:D35"/>
    <mergeCell ref="I35:K35"/>
    <mergeCell ref="C36:D36"/>
    <mergeCell ref="I36:K36"/>
    <mergeCell ref="C37:D37"/>
    <mergeCell ref="I37:K37"/>
    <mergeCell ref="C38:D38"/>
    <mergeCell ref="I38:K38"/>
    <mergeCell ref="C39:D39"/>
    <mergeCell ref="I39:K39"/>
    <mergeCell ref="C40:D40"/>
    <mergeCell ref="I40:K40"/>
    <mergeCell ref="C41:D41"/>
    <mergeCell ref="I41:K41"/>
    <mergeCell ref="C42:D42"/>
    <mergeCell ref="I42:K42"/>
    <mergeCell ref="B43:D43"/>
    <mergeCell ref="I43:K43"/>
    <mergeCell ref="B44:D44"/>
    <mergeCell ref="I44:K44"/>
    <mergeCell ref="C45:D45"/>
    <mergeCell ref="I45:K45"/>
    <mergeCell ref="C46:D46"/>
    <mergeCell ref="I46:K46"/>
    <mergeCell ref="C47:D47"/>
    <mergeCell ref="I47:K47"/>
    <mergeCell ref="C48:D48"/>
    <mergeCell ref="I48:K48"/>
    <mergeCell ref="C49:D49"/>
    <mergeCell ref="I49:K49"/>
    <mergeCell ref="C50:D50"/>
    <mergeCell ref="I50:K50"/>
    <mergeCell ref="C51:D51"/>
    <mergeCell ref="I51:K51"/>
    <mergeCell ref="C52:D52"/>
    <mergeCell ref="I52:K52"/>
    <mergeCell ref="C53:D53"/>
    <mergeCell ref="I53:K53"/>
    <mergeCell ref="C54:D54"/>
    <mergeCell ref="I54:K54"/>
    <mergeCell ref="C55:D55"/>
    <mergeCell ref="I55:K55"/>
    <mergeCell ref="C56:D56"/>
    <mergeCell ref="I56:K56"/>
    <mergeCell ref="C57:D57"/>
    <mergeCell ref="I57:K57"/>
    <mergeCell ref="C58:D58"/>
    <mergeCell ref="I58:K58"/>
    <mergeCell ref="C59:D59"/>
    <mergeCell ref="I59:K59"/>
    <mergeCell ref="C60:D60"/>
    <mergeCell ref="I60:K60"/>
    <mergeCell ref="C61:D61"/>
    <mergeCell ref="I61:K61"/>
    <mergeCell ref="C62:D62"/>
    <mergeCell ref="I62:K62"/>
    <mergeCell ref="C63:D63"/>
    <mergeCell ref="I63:K63"/>
    <mergeCell ref="C64:D64"/>
    <mergeCell ref="I64:K64"/>
    <mergeCell ref="C65:D65"/>
    <mergeCell ref="I65:K65"/>
    <mergeCell ref="C66:D66"/>
    <mergeCell ref="I66:K66"/>
    <mergeCell ref="C67:D67"/>
    <mergeCell ref="I67:K67"/>
    <mergeCell ref="C68:D68"/>
    <mergeCell ref="I68:K68"/>
    <mergeCell ref="C69:D69"/>
    <mergeCell ref="I69:K69"/>
    <mergeCell ref="C70:D70"/>
    <mergeCell ref="I70:K70"/>
    <mergeCell ref="C71:D71"/>
    <mergeCell ref="I71:K71"/>
    <mergeCell ref="C72:D72"/>
    <mergeCell ref="I72:K72"/>
    <mergeCell ref="C73:D73"/>
    <mergeCell ref="I73:K73"/>
    <mergeCell ref="C74:D74"/>
    <mergeCell ref="I74:K74"/>
    <mergeCell ref="C75:D75"/>
    <mergeCell ref="I75:K75"/>
    <mergeCell ref="C76:D76"/>
    <mergeCell ref="I76:K76"/>
    <mergeCell ref="C77:D77"/>
    <mergeCell ref="I77:K77"/>
    <mergeCell ref="C78:D78"/>
    <mergeCell ref="I78:K78"/>
    <mergeCell ref="C79:D79"/>
    <mergeCell ref="I79:K79"/>
    <mergeCell ref="C80:D80"/>
    <mergeCell ref="I80:K80"/>
    <mergeCell ref="C81:D81"/>
    <mergeCell ref="I81:K81"/>
    <mergeCell ref="C82:D82"/>
    <mergeCell ref="I82:K82"/>
    <mergeCell ref="C83:D83"/>
    <mergeCell ref="I83:K83"/>
    <mergeCell ref="C84:D84"/>
    <mergeCell ref="I84:K84"/>
    <mergeCell ref="C85:D85"/>
    <mergeCell ref="I85:K85"/>
    <mergeCell ref="C86:D86"/>
    <mergeCell ref="I86:K86"/>
    <mergeCell ref="C87:D87"/>
    <mergeCell ref="I87:K87"/>
    <mergeCell ref="C88:D88"/>
    <mergeCell ref="I88:K88"/>
    <mergeCell ref="C89:D89"/>
    <mergeCell ref="I89:K89"/>
    <mergeCell ref="C90:D90"/>
    <mergeCell ref="I90:K90"/>
    <mergeCell ref="C91:D91"/>
    <mergeCell ref="I91:K91"/>
    <mergeCell ref="C92:D92"/>
    <mergeCell ref="I92:K92"/>
    <mergeCell ref="C93:D93"/>
    <mergeCell ref="I93:K93"/>
    <mergeCell ref="C94:D94"/>
    <mergeCell ref="I94:K94"/>
    <mergeCell ref="C95:D95"/>
    <mergeCell ref="I95:K95"/>
    <mergeCell ref="B96:D96"/>
    <mergeCell ref="I96:K96"/>
    <mergeCell ref="B97:D97"/>
    <mergeCell ref="I97:K97"/>
    <mergeCell ref="C98:D98"/>
    <mergeCell ref="I98:K98"/>
    <mergeCell ref="C99:D99"/>
    <mergeCell ref="I99:K99"/>
    <mergeCell ref="C100:D100"/>
    <mergeCell ref="I100:K100"/>
    <mergeCell ref="C101:D101"/>
    <mergeCell ref="I101:K101"/>
    <mergeCell ref="C102:D102"/>
    <mergeCell ref="I102:K102"/>
    <mergeCell ref="C103:D103"/>
    <mergeCell ref="I103:K103"/>
    <mergeCell ref="C104:D104"/>
    <mergeCell ref="I104:K104"/>
    <mergeCell ref="C105:D105"/>
    <mergeCell ref="I105:K105"/>
    <mergeCell ref="C106:D106"/>
    <mergeCell ref="I106:K106"/>
    <mergeCell ref="C107:D107"/>
    <mergeCell ref="I107:K107"/>
    <mergeCell ref="C108:D108"/>
    <mergeCell ref="I108:K108"/>
    <mergeCell ref="C109:D109"/>
    <mergeCell ref="I109:K109"/>
    <mergeCell ref="C110:D110"/>
    <mergeCell ref="I110:K110"/>
    <mergeCell ref="C111:D111"/>
    <mergeCell ref="I111:K111"/>
    <mergeCell ref="C112:D112"/>
    <mergeCell ref="I112:K112"/>
    <mergeCell ref="C113:D113"/>
    <mergeCell ref="I113:K113"/>
    <mergeCell ref="C114:D114"/>
    <mergeCell ref="I114:K114"/>
    <mergeCell ref="C115:D115"/>
    <mergeCell ref="I115:K115"/>
    <mergeCell ref="C116:D116"/>
    <mergeCell ref="I116:K116"/>
    <mergeCell ref="C117:D117"/>
    <mergeCell ref="I117:K117"/>
    <mergeCell ref="C118:D118"/>
    <mergeCell ref="I118:K118"/>
    <mergeCell ref="C119:D119"/>
    <mergeCell ref="I119:K119"/>
    <mergeCell ref="C120:D120"/>
    <mergeCell ref="I120:K120"/>
    <mergeCell ref="C121:D121"/>
    <mergeCell ref="I121:K121"/>
    <mergeCell ref="C122:D122"/>
    <mergeCell ref="I122:K122"/>
    <mergeCell ref="C123:D123"/>
    <mergeCell ref="I123:K123"/>
    <mergeCell ref="C124:D124"/>
    <mergeCell ref="I124:K124"/>
    <mergeCell ref="C125:D125"/>
    <mergeCell ref="I125:K125"/>
    <mergeCell ref="C126:D126"/>
    <mergeCell ref="I126:K126"/>
    <mergeCell ref="C127:D127"/>
    <mergeCell ref="I127:K127"/>
    <mergeCell ref="C128:D128"/>
    <mergeCell ref="I128:K128"/>
    <mergeCell ref="C129:D129"/>
    <mergeCell ref="I129:K129"/>
    <mergeCell ref="C130:D130"/>
    <mergeCell ref="I130:K130"/>
    <mergeCell ref="C131:D131"/>
    <mergeCell ref="I131:K131"/>
    <mergeCell ref="C132:D132"/>
    <mergeCell ref="I132:K132"/>
    <mergeCell ref="C133:D133"/>
    <mergeCell ref="I133:K133"/>
    <mergeCell ref="C134:D134"/>
    <mergeCell ref="I134:K134"/>
    <mergeCell ref="C135:D135"/>
    <mergeCell ref="I135:K135"/>
    <mergeCell ref="C136:D136"/>
    <mergeCell ref="I136:K136"/>
    <mergeCell ref="C137:D137"/>
    <mergeCell ref="I137:K137"/>
    <mergeCell ref="C138:D138"/>
    <mergeCell ref="I138:K138"/>
    <mergeCell ref="C139:D139"/>
    <mergeCell ref="I139:K139"/>
    <mergeCell ref="C140:D140"/>
    <mergeCell ref="I140:K140"/>
    <mergeCell ref="C141:D141"/>
    <mergeCell ref="I141:K141"/>
    <mergeCell ref="B142:D142"/>
    <mergeCell ref="I142:K142"/>
    <mergeCell ref="B143:D143"/>
    <mergeCell ref="I143:K143"/>
    <mergeCell ref="C144:D144"/>
    <mergeCell ref="I144:K144"/>
    <mergeCell ref="C145:D145"/>
    <mergeCell ref="I145:K145"/>
    <mergeCell ref="C146:D146"/>
    <mergeCell ref="I146:K146"/>
    <mergeCell ref="C147:D147"/>
    <mergeCell ref="I147:K147"/>
    <mergeCell ref="C148:D148"/>
    <mergeCell ref="I148:K148"/>
    <mergeCell ref="C149:D149"/>
    <mergeCell ref="I149:K149"/>
    <mergeCell ref="C150:D150"/>
    <mergeCell ref="I150:K150"/>
    <mergeCell ref="C151:D151"/>
    <mergeCell ref="I151:K151"/>
    <mergeCell ref="C152:D152"/>
    <mergeCell ref="I152:K152"/>
    <mergeCell ref="C153:D153"/>
    <mergeCell ref="I153:K153"/>
    <mergeCell ref="C154:D154"/>
    <mergeCell ref="I154:K154"/>
    <mergeCell ref="C155:D155"/>
    <mergeCell ref="I155:K155"/>
    <mergeCell ref="C156:D156"/>
    <mergeCell ref="I156:K156"/>
    <mergeCell ref="C157:D157"/>
    <mergeCell ref="I157:K157"/>
    <mergeCell ref="C158:D158"/>
    <mergeCell ref="I158:K158"/>
    <mergeCell ref="C159:D159"/>
    <mergeCell ref="I159:K159"/>
    <mergeCell ref="C160:D160"/>
    <mergeCell ref="I160:K160"/>
    <mergeCell ref="C161:D161"/>
    <mergeCell ref="I161:K161"/>
    <mergeCell ref="C162:D162"/>
    <mergeCell ref="I162:K162"/>
    <mergeCell ref="C163:D163"/>
    <mergeCell ref="I163:K163"/>
    <mergeCell ref="C164:D164"/>
    <mergeCell ref="I164:K164"/>
    <mergeCell ref="C165:D165"/>
    <mergeCell ref="I165:K165"/>
    <mergeCell ref="C166:D166"/>
    <mergeCell ref="I166:K166"/>
    <mergeCell ref="C167:D167"/>
    <mergeCell ref="I167:K167"/>
    <mergeCell ref="C168:D168"/>
    <mergeCell ref="I168:K168"/>
    <mergeCell ref="C169:D169"/>
    <mergeCell ref="I169:K169"/>
    <mergeCell ref="C170:D170"/>
    <mergeCell ref="I170:K170"/>
    <mergeCell ref="C171:D171"/>
    <mergeCell ref="I171:K171"/>
    <mergeCell ref="C172:D172"/>
    <mergeCell ref="I172:K172"/>
    <mergeCell ref="C173:D173"/>
    <mergeCell ref="I173:K173"/>
    <mergeCell ref="C174:D174"/>
    <mergeCell ref="I174:K174"/>
    <mergeCell ref="C175:D175"/>
    <mergeCell ref="I175:K175"/>
    <mergeCell ref="C176:D176"/>
    <mergeCell ref="I176:K176"/>
    <mergeCell ref="C177:D177"/>
    <mergeCell ref="I177:K177"/>
    <mergeCell ref="C178:D178"/>
    <mergeCell ref="I178:K178"/>
    <mergeCell ref="C179:D179"/>
    <mergeCell ref="I179:K179"/>
    <mergeCell ref="C180:D180"/>
    <mergeCell ref="I180:K180"/>
    <mergeCell ref="C181:D181"/>
    <mergeCell ref="I181:K181"/>
    <mergeCell ref="C182:D182"/>
    <mergeCell ref="I182:K182"/>
    <mergeCell ref="C183:D183"/>
    <mergeCell ref="I183:K183"/>
    <mergeCell ref="C184:D184"/>
    <mergeCell ref="I184:K184"/>
    <mergeCell ref="C185:D185"/>
    <mergeCell ref="I185:K185"/>
    <mergeCell ref="C186:D186"/>
    <mergeCell ref="I186:K186"/>
    <mergeCell ref="C187:D187"/>
    <mergeCell ref="I187:K187"/>
    <mergeCell ref="C188:D188"/>
    <mergeCell ref="I188:K188"/>
    <mergeCell ref="C189:D189"/>
    <mergeCell ref="I189:K189"/>
    <mergeCell ref="C190:D190"/>
    <mergeCell ref="I190:K190"/>
    <mergeCell ref="C191:D191"/>
    <mergeCell ref="I191:K191"/>
    <mergeCell ref="C192:D192"/>
    <mergeCell ref="I192:K192"/>
    <mergeCell ref="C193:D193"/>
    <mergeCell ref="I193:K193"/>
    <mergeCell ref="C194:D194"/>
    <mergeCell ref="I194:K194"/>
    <mergeCell ref="C195:D195"/>
    <mergeCell ref="I195:K195"/>
    <mergeCell ref="C196:D196"/>
    <mergeCell ref="I196:K196"/>
    <mergeCell ref="C197:D197"/>
    <mergeCell ref="I197:K197"/>
    <mergeCell ref="C198:D198"/>
    <mergeCell ref="I198:K198"/>
    <mergeCell ref="C199:D199"/>
    <mergeCell ref="I199:K199"/>
    <mergeCell ref="C200:D200"/>
    <mergeCell ref="I200:K200"/>
    <mergeCell ref="C201:D201"/>
    <mergeCell ref="I201:K201"/>
    <mergeCell ref="C202:D202"/>
    <mergeCell ref="I202:K202"/>
    <mergeCell ref="C203:D203"/>
    <mergeCell ref="I203:K203"/>
    <mergeCell ref="C204:D204"/>
    <mergeCell ref="I204:K204"/>
    <mergeCell ref="C205:D205"/>
    <mergeCell ref="I205:K205"/>
    <mergeCell ref="C206:D206"/>
    <mergeCell ref="I206:K206"/>
    <mergeCell ref="C207:D207"/>
    <mergeCell ref="I207:K207"/>
    <mergeCell ref="C208:D208"/>
    <mergeCell ref="I208:K208"/>
    <mergeCell ref="C209:D209"/>
    <mergeCell ref="I209:K209"/>
    <mergeCell ref="C210:D210"/>
    <mergeCell ref="I210:K210"/>
    <mergeCell ref="C211:D211"/>
    <mergeCell ref="I211:K211"/>
    <mergeCell ref="C212:D212"/>
    <mergeCell ref="I212:K212"/>
    <mergeCell ref="C213:D213"/>
    <mergeCell ref="I213:K213"/>
    <mergeCell ref="C214:D214"/>
    <mergeCell ref="I214:K214"/>
    <mergeCell ref="C215:D215"/>
    <mergeCell ref="I215:K215"/>
    <mergeCell ref="C216:D216"/>
    <mergeCell ref="I216:K216"/>
    <mergeCell ref="C217:D217"/>
    <mergeCell ref="I217:K217"/>
    <mergeCell ref="C218:D218"/>
    <mergeCell ref="I218:K218"/>
    <mergeCell ref="B219:D219"/>
    <mergeCell ref="I219:K219"/>
    <mergeCell ref="B220:D220"/>
    <mergeCell ref="I220:K220"/>
    <mergeCell ref="C221:D221"/>
    <mergeCell ref="I221:K221"/>
    <mergeCell ref="C222:D222"/>
    <mergeCell ref="I222:K222"/>
    <mergeCell ref="C223:D223"/>
    <mergeCell ref="I223:K223"/>
    <mergeCell ref="C224:D224"/>
    <mergeCell ref="I224:K224"/>
    <mergeCell ref="C225:D225"/>
    <mergeCell ref="I225:K225"/>
    <mergeCell ref="C226:D226"/>
    <mergeCell ref="I226:K226"/>
    <mergeCell ref="C227:D227"/>
    <mergeCell ref="I227:K227"/>
    <mergeCell ref="C228:D228"/>
    <mergeCell ref="I228:K228"/>
    <mergeCell ref="C229:D229"/>
    <mergeCell ref="I229:K229"/>
    <mergeCell ref="C230:D230"/>
    <mergeCell ref="I230:K230"/>
    <mergeCell ref="C231:D231"/>
    <mergeCell ref="I231:K231"/>
    <mergeCell ref="C232:D232"/>
    <mergeCell ref="I232:K232"/>
    <mergeCell ref="C233:D233"/>
    <mergeCell ref="I233:K233"/>
    <mergeCell ref="C234:D234"/>
    <mergeCell ref="I234:K234"/>
    <mergeCell ref="C235:D235"/>
    <mergeCell ref="I235:K235"/>
    <mergeCell ref="C236:D236"/>
    <mergeCell ref="I236:K236"/>
    <mergeCell ref="C237:D237"/>
    <mergeCell ref="I237:K237"/>
    <mergeCell ref="C238:D238"/>
    <mergeCell ref="I238:K238"/>
    <mergeCell ref="C239:D239"/>
    <mergeCell ref="I239:K239"/>
    <mergeCell ref="C240:D240"/>
    <mergeCell ref="I240:K240"/>
    <mergeCell ref="C241:D241"/>
    <mergeCell ref="I241:K241"/>
    <mergeCell ref="C242:D242"/>
    <mergeCell ref="I242:K242"/>
    <mergeCell ref="C243:D243"/>
    <mergeCell ref="I243:K243"/>
    <mergeCell ref="C244:D244"/>
    <mergeCell ref="I244:K244"/>
    <mergeCell ref="C245:D245"/>
    <mergeCell ref="I245:K245"/>
    <mergeCell ref="C246:D246"/>
    <mergeCell ref="I246:K246"/>
    <mergeCell ref="C247:D247"/>
    <mergeCell ref="I247:K247"/>
    <mergeCell ref="C248:D248"/>
    <mergeCell ref="I248:K248"/>
    <mergeCell ref="C249:D249"/>
    <mergeCell ref="I249:K249"/>
    <mergeCell ref="C250:D250"/>
    <mergeCell ref="I250:K250"/>
    <mergeCell ref="C251:D251"/>
    <mergeCell ref="I251:K251"/>
    <mergeCell ref="C252:D252"/>
    <mergeCell ref="I252:K252"/>
    <mergeCell ref="C253:D253"/>
    <mergeCell ref="I253:K253"/>
    <mergeCell ref="C254:D254"/>
    <mergeCell ref="I254:K254"/>
    <mergeCell ref="C255:D255"/>
    <mergeCell ref="I255:K255"/>
    <mergeCell ref="C256:D256"/>
    <mergeCell ref="I256:K256"/>
    <mergeCell ref="C257:D257"/>
    <mergeCell ref="I257:K257"/>
    <mergeCell ref="C258:D258"/>
    <mergeCell ref="I258:K258"/>
    <mergeCell ref="C259:D259"/>
    <mergeCell ref="I259:K259"/>
    <mergeCell ref="C260:D260"/>
    <mergeCell ref="I260:K260"/>
    <mergeCell ref="C261:D261"/>
    <mergeCell ref="I261:K261"/>
    <mergeCell ref="C262:D262"/>
    <mergeCell ref="I262:K262"/>
    <mergeCell ref="C263:D263"/>
    <mergeCell ref="I263:K263"/>
    <mergeCell ref="C264:D264"/>
    <mergeCell ref="I264:K264"/>
    <mergeCell ref="C265:D265"/>
    <mergeCell ref="I265:K265"/>
    <mergeCell ref="C266:D266"/>
    <mergeCell ref="I266:K266"/>
    <mergeCell ref="C267:D267"/>
    <mergeCell ref="I267:K267"/>
    <mergeCell ref="C268:D268"/>
    <mergeCell ref="I268:K268"/>
    <mergeCell ref="C269:D269"/>
    <mergeCell ref="I269:K269"/>
    <mergeCell ref="C270:D270"/>
    <mergeCell ref="I270:K270"/>
    <mergeCell ref="C271:D271"/>
    <mergeCell ref="I271:K271"/>
    <mergeCell ref="C272:D272"/>
    <mergeCell ref="I272:K272"/>
    <mergeCell ref="C273:D273"/>
    <mergeCell ref="I273:K273"/>
    <mergeCell ref="C274:D274"/>
    <mergeCell ref="I274:K274"/>
    <mergeCell ref="C275:D275"/>
    <mergeCell ref="I275:K275"/>
    <mergeCell ref="C276:D276"/>
    <mergeCell ref="I276:K276"/>
    <mergeCell ref="C277:D277"/>
    <mergeCell ref="I277:K277"/>
    <mergeCell ref="C278:D278"/>
    <mergeCell ref="I278:K278"/>
    <mergeCell ref="C279:D279"/>
    <mergeCell ref="I279:K279"/>
    <mergeCell ref="C280:D280"/>
    <mergeCell ref="I280:K280"/>
    <mergeCell ref="C281:D281"/>
    <mergeCell ref="I281:K281"/>
    <mergeCell ref="C282:D282"/>
    <mergeCell ref="I282:K282"/>
    <mergeCell ref="C283:D283"/>
    <mergeCell ref="I283:K283"/>
    <mergeCell ref="C284:D284"/>
    <mergeCell ref="I284:K284"/>
    <mergeCell ref="C285:D285"/>
    <mergeCell ref="I285:K285"/>
    <mergeCell ref="C286:D286"/>
    <mergeCell ref="I286:K286"/>
    <mergeCell ref="C287:D287"/>
    <mergeCell ref="I287:K287"/>
    <mergeCell ref="C288:D288"/>
    <mergeCell ref="I288:K288"/>
    <mergeCell ref="C289:D289"/>
    <mergeCell ref="I289:K289"/>
    <mergeCell ref="C290:D290"/>
    <mergeCell ref="I290:K290"/>
    <mergeCell ref="C291:D291"/>
    <mergeCell ref="I291:K291"/>
    <mergeCell ref="C292:D292"/>
    <mergeCell ref="I292:K292"/>
    <mergeCell ref="C293:D293"/>
    <mergeCell ref="I293:K293"/>
    <mergeCell ref="C294:D294"/>
    <mergeCell ref="I294:K294"/>
    <mergeCell ref="C295:D295"/>
    <mergeCell ref="I295:K295"/>
    <mergeCell ref="C296:D296"/>
    <mergeCell ref="I296:K296"/>
    <mergeCell ref="C297:D297"/>
    <mergeCell ref="I297:K297"/>
    <mergeCell ref="C298:D298"/>
    <mergeCell ref="I298:K298"/>
    <mergeCell ref="C299:D299"/>
    <mergeCell ref="I299:K299"/>
    <mergeCell ref="C300:D300"/>
    <mergeCell ref="I300:K300"/>
    <mergeCell ref="C301:D301"/>
    <mergeCell ref="I301:K301"/>
    <mergeCell ref="C302:D302"/>
    <mergeCell ref="I302:K302"/>
    <mergeCell ref="C303:D303"/>
    <mergeCell ref="I303:K303"/>
    <mergeCell ref="C304:D304"/>
    <mergeCell ref="I304:K304"/>
    <mergeCell ref="C305:D305"/>
    <mergeCell ref="I305:K305"/>
    <mergeCell ref="C306:D306"/>
    <mergeCell ref="I306:K306"/>
    <mergeCell ref="C307:D307"/>
    <mergeCell ref="I307:K307"/>
    <mergeCell ref="C308:D308"/>
    <mergeCell ref="I308:K308"/>
    <mergeCell ref="C309:D309"/>
    <mergeCell ref="I309:K309"/>
    <mergeCell ref="C310:D310"/>
    <mergeCell ref="I310:K310"/>
    <mergeCell ref="C311:D311"/>
    <mergeCell ref="I311:K311"/>
    <mergeCell ref="C312:D312"/>
    <mergeCell ref="I312:K312"/>
    <mergeCell ref="C313:D313"/>
    <mergeCell ref="I313:K313"/>
    <mergeCell ref="C314:D314"/>
    <mergeCell ref="I314:K314"/>
    <mergeCell ref="C315:D315"/>
    <mergeCell ref="I315:K315"/>
    <mergeCell ref="C316:D316"/>
    <mergeCell ref="I316:K316"/>
    <mergeCell ref="C317:D317"/>
    <mergeCell ref="I317:K317"/>
    <mergeCell ref="C318:D318"/>
    <mergeCell ref="I318:K318"/>
    <mergeCell ref="C319:D319"/>
    <mergeCell ref="I319:K319"/>
    <mergeCell ref="C320:D320"/>
    <mergeCell ref="I320:K320"/>
    <mergeCell ref="C321:D321"/>
    <mergeCell ref="I321:K321"/>
    <mergeCell ref="C322:D322"/>
    <mergeCell ref="I322:K322"/>
    <mergeCell ref="C323:D323"/>
    <mergeCell ref="I323:K323"/>
    <mergeCell ref="C324:D324"/>
    <mergeCell ref="I324:K324"/>
    <mergeCell ref="C325:D325"/>
    <mergeCell ref="I325:K325"/>
    <mergeCell ref="C326:D326"/>
    <mergeCell ref="I326:K326"/>
    <mergeCell ref="C327:D327"/>
    <mergeCell ref="I327:K327"/>
    <mergeCell ref="C328:D328"/>
    <mergeCell ref="I328:K328"/>
    <mergeCell ref="C329:D329"/>
    <mergeCell ref="I329:K329"/>
    <mergeCell ref="C330:D330"/>
    <mergeCell ref="I330:K330"/>
    <mergeCell ref="C331:D331"/>
    <mergeCell ref="I331:K331"/>
    <mergeCell ref="C332:D332"/>
    <mergeCell ref="I332:K332"/>
    <mergeCell ref="C333:D333"/>
    <mergeCell ref="I333:K333"/>
    <mergeCell ref="C334:D334"/>
    <mergeCell ref="I334:K334"/>
    <mergeCell ref="C335:D335"/>
    <mergeCell ref="I335:K335"/>
    <mergeCell ref="C336:D336"/>
    <mergeCell ref="I336:K336"/>
    <mergeCell ref="C337:D337"/>
    <mergeCell ref="I337:K337"/>
    <mergeCell ref="C338:D338"/>
    <mergeCell ref="I338:K338"/>
    <mergeCell ref="C339:D339"/>
    <mergeCell ref="I339:K339"/>
    <mergeCell ref="C340:D340"/>
    <mergeCell ref="I340:K340"/>
    <mergeCell ref="C341:D341"/>
    <mergeCell ref="I341:K341"/>
    <mergeCell ref="C342:D342"/>
    <mergeCell ref="I342:K342"/>
    <mergeCell ref="C343:D343"/>
    <mergeCell ref="I343:K343"/>
    <mergeCell ref="C344:D344"/>
    <mergeCell ref="I344:K344"/>
    <mergeCell ref="C345:D345"/>
    <mergeCell ref="I345:K345"/>
    <mergeCell ref="C346:D346"/>
    <mergeCell ref="I346:K346"/>
    <mergeCell ref="C347:D347"/>
    <mergeCell ref="I347:K347"/>
    <mergeCell ref="C348:D348"/>
    <mergeCell ref="I348:K348"/>
    <mergeCell ref="C349:D349"/>
    <mergeCell ref="I349:K349"/>
    <mergeCell ref="C350:D350"/>
    <mergeCell ref="I350:K350"/>
    <mergeCell ref="C351:D351"/>
    <mergeCell ref="I351:K351"/>
    <mergeCell ref="C352:D352"/>
    <mergeCell ref="I352:K352"/>
    <mergeCell ref="C353:D353"/>
    <mergeCell ref="I353:K353"/>
    <mergeCell ref="C354:D354"/>
    <mergeCell ref="I354:K354"/>
    <mergeCell ref="C355:D355"/>
    <mergeCell ref="I355:K355"/>
    <mergeCell ref="C356:D356"/>
    <mergeCell ref="I356:K356"/>
    <mergeCell ref="C357:D357"/>
    <mergeCell ref="I357:K357"/>
    <mergeCell ref="C358:D358"/>
    <mergeCell ref="I358:K358"/>
    <mergeCell ref="C359:D359"/>
    <mergeCell ref="I359:K359"/>
    <mergeCell ref="C360:D360"/>
    <mergeCell ref="I360:K360"/>
    <mergeCell ref="C361:D361"/>
    <mergeCell ref="I361:K361"/>
    <mergeCell ref="C362:D362"/>
    <mergeCell ref="I362:K362"/>
    <mergeCell ref="C363:D363"/>
    <mergeCell ref="I363:K363"/>
    <mergeCell ref="C364:D364"/>
    <mergeCell ref="I364:K364"/>
    <mergeCell ref="C365:D365"/>
    <mergeCell ref="I365:K365"/>
    <mergeCell ref="C366:D366"/>
    <mergeCell ref="I366:K366"/>
    <mergeCell ref="C367:D367"/>
    <mergeCell ref="I367:K367"/>
    <mergeCell ref="C368:D368"/>
    <mergeCell ref="I368:K368"/>
    <mergeCell ref="C369:D369"/>
    <mergeCell ref="I369:K369"/>
    <mergeCell ref="C370:D370"/>
    <mergeCell ref="I370:K370"/>
    <mergeCell ref="C371:D371"/>
    <mergeCell ref="I371:K371"/>
    <mergeCell ref="C372:D372"/>
    <mergeCell ref="I372:K372"/>
    <mergeCell ref="C373:D373"/>
    <mergeCell ref="I373:K373"/>
    <mergeCell ref="C374:D374"/>
    <mergeCell ref="I374:K374"/>
    <mergeCell ref="C375:D375"/>
    <mergeCell ref="I375:K375"/>
    <mergeCell ref="C376:D376"/>
    <mergeCell ref="I376:K376"/>
    <mergeCell ref="C377:D377"/>
    <mergeCell ref="I377:K377"/>
    <mergeCell ref="C378:D378"/>
    <mergeCell ref="I378:K378"/>
    <mergeCell ref="C379:D379"/>
    <mergeCell ref="I379:K379"/>
    <mergeCell ref="C380:D380"/>
    <mergeCell ref="I380:K380"/>
    <mergeCell ref="C381:D381"/>
    <mergeCell ref="I381:K381"/>
    <mergeCell ref="C382:D382"/>
    <mergeCell ref="I382:K382"/>
    <mergeCell ref="C383:D383"/>
    <mergeCell ref="I383:K383"/>
    <mergeCell ref="C384:D384"/>
    <mergeCell ref="I384:K384"/>
    <mergeCell ref="C385:D385"/>
    <mergeCell ref="I385:K385"/>
    <mergeCell ref="C386:D386"/>
    <mergeCell ref="I386:K386"/>
    <mergeCell ref="C387:D387"/>
    <mergeCell ref="I387:K387"/>
    <mergeCell ref="C388:D388"/>
    <mergeCell ref="I388:K388"/>
    <mergeCell ref="C389:D389"/>
    <mergeCell ref="I389:K389"/>
    <mergeCell ref="C390:D390"/>
    <mergeCell ref="I390:K390"/>
    <mergeCell ref="C391:D391"/>
    <mergeCell ref="I391:K391"/>
    <mergeCell ref="C392:D392"/>
    <mergeCell ref="I392:K392"/>
    <mergeCell ref="C393:D393"/>
    <mergeCell ref="I393:K393"/>
    <mergeCell ref="C394:D394"/>
    <mergeCell ref="I394:K394"/>
    <mergeCell ref="C395:D395"/>
    <mergeCell ref="I395:K395"/>
    <mergeCell ref="C396:D396"/>
    <mergeCell ref="I396:K396"/>
    <mergeCell ref="C397:D397"/>
    <mergeCell ref="I397:K397"/>
    <mergeCell ref="C398:D398"/>
    <mergeCell ref="I398:K398"/>
    <mergeCell ref="C399:D399"/>
    <mergeCell ref="I399:K399"/>
    <mergeCell ref="C400:D400"/>
    <mergeCell ref="I400:K400"/>
    <mergeCell ref="C401:D401"/>
    <mergeCell ref="I401:K401"/>
    <mergeCell ref="C402:D402"/>
    <mergeCell ref="I402:K402"/>
    <mergeCell ref="C403:D403"/>
    <mergeCell ref="I403:K403"/>
    <mergeCell ref="C404:D404"/>
    <mergeCell ref="I404:K404"/>
    <mergeCell ref="C405:D405"/>
    <mergeCell ref="I405:K405"/>
    <mergeCell ref="C406:D406"/>
    <mergeCell ref="I406:K406"/>
    <mergeCell ref="C407:D407"/>
    <mergeCell ref="I407:K407"/>
    <mergeCell ref="C408:D408"/>
    <mergeCell ref="I408:K408"/>
    <mergeCell ref="C409:D409"/>
    <mergeCell ref="I409:K409"/>
    <mergeCell ref="C410:D410"/>
    <mergeCell ref="I410:K410"/>
    <mergeCell ref="C411:D411"/>
    <mergeCell ref="I411:K411"/>
    <mergeCell ref="C412:D412"/>
    <mergeCell ref="I412:K412"/>
    <mergeCell ref="C413:D413"/>
    <mergeCell ref="I413:K413"/>
    <mergeCell ref="C414:D414"/>
    <mergeCell ref="I414:K414"/>
    <mergeCell ref="C415:D415"/>
    <mergeCell ref="I415:K415"/>
    <mergeCell ref="C416:D416"/>
    <mergeCell ref="I416:K416"/>
    <mergeCell ref="C417:D417"/>
    <mergeCell ref="I417:K417"/>
    <mergeCell ref="C418:D418"/>
    <mergeCell ref="I418:K418"/>
    <mergeCell ref="C419:D419"/>
    <mergeCell ref="I419:K419"/>
    <mergeCell ref="C420:D420"/>
    <mergeCell ref="I420:K420"/>
    <mergeCell ref="C421:D421"/>
    <mergeCell ref="I421:K421"/>
    <mergeCell ref="C422:D422"/>
    <mergeCell ref="I422:K422"/>
    <mergeCell ref="C423:D423"/>
    <mergeCell ref="I423:K423"/>
    <mergeCell ref="C424:D424"/>
    <mergeCell ref="I424:K424"/>
    <mergeCell ref="C425:D425"/>
    <mergeCell ref="I425:K425"/>
    <mergeCell ref="C426:D426"/>
    <mergeCell ref="I426:K426"/>
    <mergeCell ref="C427:D427"/>
    <mergeCell ref="I427:K427"/>
    <mergeCell ref="C428:D428"/>
    <mergeCell ref="I428:K428"/>
    <mergeCell ref="C429:D429"/>
    <mergeCell ref="I429:K429"/>
    <mergeCell ref="C430:D430"/>
    <mergeCell ref="I430:K430"/>
    <mergeCell ref="C431:D431"/>
    <mergeCell ref="I431:K431"/>
    <mergeCell ref="C432:D432"/>
    <mergeCell ref="I432:K432"/>
    <mergeCell ref="C433:D433"/>
    <mergeCell ref="I433:K433"/>
    <mergeCell ref="C434:D434"/>
    <mergeCell ref="I434:K434"/>
    <mergeCell ref="C435:D435"/>
    <mergeCell ref="I435:K435"/>
    <mergeCell ref="C436:D436"/>
    <mergeCell ref="I436:K436"/>
    <mergeCell ref="C437:D437"/>
    <mergeCell ref="I437:K437"/>
    <mergeCell ref="C438:D438"/>
    <mergeCell ref="I438:K438"/>
    <mergeCell ref="C439:D439"/>
    <mergeCell ref="I439:K439"/>
    <mergeCell ref="C440:D440"/>
    <mergeCell ref="I440:K440"/>
    <mergeCell ref="C441:D441"/>
    <mergeCell ref="I441:K441"/>
    <mergeCell ref="C442:D442"/>
    <mergeCell ref="I442:K442"/>
    <mergeCell ref="C443:D443"/>
    <mergeCell ref="I443:K443"/>
    <mergeCell ref="C444:D444"/>
    <mergeCell ref="I444:K444"/>
    <mergeCell ref="C445:D445"/>
    <mergeCell ref="I445:K445"/>
    <mergeCell ref="C446:D446"/>
    <mergeCell ref="I446:K446"/>
    <mergeCell ref="C447:D447"/>
    <mergeCell ref="I447:K447"/>
    <mergeCell ref="C448:D448"/>
    <mergeCell ref="I448:K448"/>
    <mergeCell ref="C449:D449"/>
    <mergeCell ref="I449:K449"/>
    <mergeCell ref="C450:D450"/>
    <mergeCell ref="I450:K450"/>
    <mergeCell ref="C451:D451"/>
    <mergeCell ref="I451:K451"/>
    <mergeCell ref="C452:D452"/>
    <mergeCell ref="I452:K452"/>
    <mergeCell ref="C453:D453"/>
    <mergeCell ref="I453:K453"/>
    <mergeCell ref="C454:D454"/>
    <mergeCell ref="I454:K454"/>
    <mergeCell ref="C455:D455"/>
    <mergeCell ref="I455:K455"/>
    <mergeCell ref="C456:D456"/>
    <mergeCell ref="I456:K456"/>
    <mergeCell ref="C457:D457"/>
    <mergeCell ref="I457:K457"/>
    <mergeCell ref="C458:D458"/>
    <mergeCell ref="I458:K458"/>
    <mergeCell ref="C459:D459"/>
    <mergeCell ref="I459:K459"/>
    <mergeCell ref="C460:D460"/>
    <mergeCell ref="I460:K460"/>
    <mergeCell ref="C461:D461"/>
    <mergeCell ref="I461:K461"/>
    <mergeCell ref="C462:D462"/>
    <mergeCell ref="I462:K462"/>
    <mergeCell ref="C463:D463"/>
    <mergeCell ref="I463:K463"/>
    <mergeCell ref="C464:D464"/>
    <mergeCell ref="I464:K464"/>
    <mergeCell ref="C465:D465"/>
    <mergeCell ref="I465:K465"/>
    <mergeCell ref="C466:D466"/>
    <mergeCell ref="I466:K466"/>
    <mergeCell ref="C467:D467"/>
    <mergeCell ref="I467:K467"/>
    <mergeCell ref="C468:D468"/>
    <mergeCell ref="I468:K468"/>
    <mergeCell ref="C469:D469"/>
    <mergeCell ref="I469:K469"/>
    <mergeCell ref="C470:D470"/>
    <mergeCell ref="I470:K470"/>
    <mergeCell ref="C471:D471"/>
    <mergeCell ref="I471:K471"/>
    <mergeCell ref="C472:D472"/>
    <mergeCell ref="I472:K472"/>
    <mergeCell ref="C473:D473"/>
    <mergeCell ref="I473:K473"/>
    <mergeCell ref="C474:D474"/>
    <mergeCell ref="I474:K474"/>
    <mergeCell ref="C475:D475"/>
    <mergeCell ref="I475:K475"/>
    <mergeCell ref="C476:D476"/>
    <mergeCell ref="I476:K476"/>
    <mergeCell ref="C477:D477"/>
    <mergeCell ref="I477:K477"/>
    <mergeCell ref="C478:D478"/>
    <mergeCell ref="I478:K478"/>
    <mergeCell ref="C479:D479"/>
    <mergeCell ref="I479:K479"/>
    <mergeCell ref="C480:D480"/>
    <mergeCell ref="I480:K480"/>
    <mergeCell ref="C481:D481"/>
    <mergeCell ref="I481:K481"/>
    <mergeCell ref="C482:D482"/>
    <mergeCell ref="I482:K482"/>
    <mergeCell ref="C483:D483"/>
    <mergeCell ref="I483:K483"/>
    <mergeCell ref="C484:D484"/>
    <mergeCell ref="I484:K484"/>
    <mergeCell ref="C485:D485"/>
    <mergeCell ref="I485:K485"/>
    <mergeCell ref="C486:D486"/>
    <mergeCell ref="I486:K486"/>
    <mergeCell ref="C487:D487"/>
    <mergeCell ref="I487:K487"/>
    <mergeCell ref="C488:D488"/>
    <mergeCell ref="I488:K488"/>
    <mergeCell ref="C489:D489"/>
    <mergeCell ref="I489:K489"/>
    <mergeCell ref="C490:D490"/>
    <mergeCell ref="I490:K490"/>
    <mergeCell ref="C491:D491"/>
    <mergeCell ref="I491:K491"/>
    <mergeCell ref="C492:D492"/>
    <mergeCell ref="I492:K492"/>
    <mergeCell ref="C493:D493"/>
    <mergeCell ref="I493:K493"/>
    <mergeCell ref="C494:D494"/>
    <mergeCell ref="I494:K494"/>
    <mergeCell ref="C495:D495"/>
    <mergeCell ref="I495:K495"/>
    <mergeCell ref="C496:D496"/>
    <mergeCell ref="I496:K496"/>
    <mergeCell ref="C497:D497"/>
    <mergeCell ref="I497:K497"/>
    <mergeCell ref="C498:D498"/>
    <mergeCell ref="I498:K498"/>
    <mergeCell ref="C499:D499"/>
    <mergeCell ref="I499:K499"/>
    <mergeCell ref="C500:D500"/>
    <mergeCell ref="I500:K500"/>
    <mergeCell ref="C501:D501"/>
    <mergeCell ref="I501:K501"/>
    <mergeCell ref="C502:D502"/>
    <mergeCell ref="I502:K502"/>
    <mergeCell ref="C503:D503"/>
    <mergeCell ref="I503:K503"/>
    <mergeCell ref="C504:D504"/>
    <mergeCell ref="I504:K504"/>
    <mergeCell ref="C505:D505"/>
    <mergeCell ref="I505:K505"/>
    <mergeCell ref="C506:D506"/>
    <mergeCell ref="I506:K506"/>
    <mergeCell ref="C507:D507"/>
    <mergeCell ref="I507:K507"/>
    <mergeCell ref="C508:D508"/>
    <mergeCell ref="I508:K508"/>
    <mergeCell ref="C509:D509"/>
    <mergeCell ref="I509:K509"/>
    <mergeCell ref="C510:D510"/>
    <mergeCell ref="I510:K510"/>
    <mergeCell ref="C511:D511"/>
    <mergeCell ref="I511:K511"/>
    <mergeCell ref="C512:D512"/>
    <mergeCell ref="I512:K512"/>
    <mergeCell ref="C513:D513"/>
    <mergeCell ref="I513:K513"/>
    <mergeCell ref="C514:D514"/>
    <mergeCell ref="I514:K514"/>
    <mergeCell ref="C515:D515"/>
    <mergeCell ref="I515:K515"/>
    <mergeCell ref="C516:D516"/>
    <mergeCell ref="I516:K516"/>
    <mergeCell ref="C517:D517"/>
    <mergeCell ref="I517:K517"/>
    <mergeCell ref="C518:D518"/>
    <mergeCell ref="I518:K518"/>
    <mergeCell ref="C519:D519"/>
    <mergeCell ref="I519:K519"/>
    <mergeCell ref="C520:D520"/>
    <mergeCell ref="I520:K520"/>
    <mergeCell ref="C521:D521"/>
    <mergeCell ref="I521:K521"/>
    <mergeCell ref="C522:D522"/>
    <mergeCell ref="I522:K522"/>
    <mergeCell ref="C523:D523"/>
    <mergeCell ref="I523:K523"/>
    <mergeCell ref="C524:D524"/>
    <mergeCell ref="I524:K524"/>
    <mergeCell ref="C525:D525"/>
    <mergeCell ref="I525:K525"/>
    <mergeCell ref="C526:D526"/>
    <mergeCell ref="I526:K526"/>
    <mergeCell ref="C527:D527"/>
    <mergeCell ref="I527:K527"/>
    <mergeCell ref="C528:D528"/>
    <mergeCell ref="I528:K528"/>
    <mergeCell ref="C529:D529"/>
    <mergeCell ref="I529:K529"/>
    <mergeCell ref="C530:D530"/>
    <mergeCell ref="I530:K530"/>
    <mergeCell ref="C531:D531"/>
    <mergeCell ref="I531:K531"/>
    <mergeCell ref="C532:D532"/>
    <mergeCell ref="I532:K532"/>
    <mergeCell ref="C533:D533"/>
    <mergeCell ref="I533:K533"/>
    <mergeCell ref="C534:D534"/>
    <mergeCell ref="I534:K534"/>
    <mergeCell ref="C535:D535"/>
    <mergeCell ref="I535:K535"/>
    <mergeCell ref="C536:D536"/>
    <mergeCell ref="I536:K536"/>
    <mergeCell ref="C537:D537"/>
    <mergeCell ref="I537:K537"/>
    <mergeCell ref="C538:D538"/>
    <mergeCell ref="I538:K538"/>
    <mergeCell ref="C539:D539"/>
    <mergeCell ref="I539:K539"/>
    <mergeCell ref="C540:D540"/>
    <mergeCell ref="I540:K540"/>
    <mergeCell ref="C541:D541"/>
    <mergeCell ref="I541:K541"/>
    <mergeCell ref="C542:D542"/>
    <mergeCell ref="I542:K542"/>
    <mergeCell ref="C543:D543"/>
    <mergeCell ref="I543:K543"/>
    <mergeCell ref="C544:D544"/>
    <mergeCell ref="I544:K544"/>
    <mergeCell ref="C545:D545"/>
    <mergeCell ref="I545:K545"/>
    <mergeCell ref="C546:D546"/>
    <mergeCell ref="I546:K546"/>
    <mergeCell ref="C547:D547"/>
    <mergeCell ref="I547:K547"/>
    <mergeCell ref="C548:D548"/>
    <mergeCell ref="I548:K548"/>
    <mergeCell ref="C549:D549"/>
    <mergeCell ref="I549:K549"/>
    <mergeCell ref="C550:D550"/>
    <mergeCell ref="I550:K550"/>
    <mergeCell ref="C551:D551"/>
    <mergeCell ref="I551:K551"/>
    <mergeCell ref="C552:D552"/>
    <mergeCell ref="I552:K552"/>
    <mergeCell ref="C553:D553"/>
    <mergeCell ref="I553:K553"/>
    <mergeCell ref="C554:D554"/>
    <mergeCell ref="I554:K554"/>
    <mergeCell ref="C555:D555"/>
    <mergeCell ref="I555:K555"/>
    <mergeCell ref="C556:D556"/>
    <mergeCell ref="I556:K556"/>
    <mergeCell ref="C557:D557"/>
    <mergeCell ref="I557:K557"/>
    <mergeCell ref="C558:D558"/>
    <mergeCell ref="I558:K558"/>
    <mergeCell ref="C559:D559"/>
    <mergeCell ref="I559:K559"/>
    <mergeCell ref="C560:D560"/>
    <mergeCell ref="I560:K560"/>
    <mergeCell ref="C561:D561"/>
    <mergeCell ref="I561:K561"/>
    <mergeCell ref="C562:D562"/>
    <mergeCell ref="I562:K562"/>
    <mergeCell ref="C563:D563"/>
    <mergeCell ref="I563:K563"/>
    <mergeCell ref="C564:D564"/>
    <mergeCell ref="I564:K564"/>
    <mergeCell ref="C565:D565"/>
    <mergeCell ref="I565:K565"/>
    <mergeCell ref="C566:D566"/>
    <mergeCell ref="I566:K566"/>
    <mergeCell ref="C567:D567"/>
    <mergeCell ref="I567:K567"/>
    <mergeCell ref="C568:D568"/>
    <mergeCell ref="I568:K568"/>
    <mergeCell ref="C569:D569"/>
    <mergeCell ref="I569:K569"/>
    <mergeCell ref="C570:D570"/>
    <mergeCell ref="I570:K570"/>
    <mergeCell ref="C571:D571"/>
    <mergeCell ref="I571:K571"/>
    <mergeCell ref="C572:D572"/>
    <mergeCell ref="I572:K572"/>
    <mergeCell ref="C573:D573"/>
    <mergeCell ref="I573:K573"/>
    <mergeCell ref="C574:D574"/>
    <mergeCell ref="I574:K574"/>
    <mergeCell ref="C575:D575"/>
    <mergeCell ref="I575:K575"/>
    <mergeCell ref="C576:D576"/>
    <mergeCell ref="I576:K576"/>
    <mergeCell ref="C577:D577"/>
    <mergeCell ref="I577:K577"/>
    <mergeCell ref="C578:D578"/>
    <mergeCell ref="I578:K578"/>
    <mergeCell ref="C579:D579"/>
    <mergeCell ref="I579:K579"/>
    <mergeCell ref="C580:D580"/>
    <mergeCell ref="I580:K580"/>
    <mergeCell ref="C581:D581"/>
    <mergeCell ref="I581:K581"/>
    <mergeCell ref="C582:D582"/>
    <mergeCell ref="I582:K582"/>
    <mergeCell ref="C583:D583"/>
    <mergeCell ref="I583:K583"/>
    <mergeCell ref="C584:D584"/>
    <mergeCell ref="I584:K584"/>
    <mergeCell ref="C585:D585"/>
    <mergeCell ref="I585:K585"/>
    <mergeCell ref="C586:D586"/>
    <mergeCell ref="I586:K586"/>
    <mergeCell ref="C587:D587"/>
    <mergeCell ref="I587:K587"/>
    <mergeCell ref="C588:D588"/>
    <mergeCell ref="I588:K588"/>
    <mergeCell ref="C589:D589"/>
    <mergeCell ref="I589:K589"/>
    <mergeCell ref="C590:D590"/>
    <mergeCell ref="I590:K590"/>
    <mergeCell ref="C591:D591"/>
    <mergeCell ref="I591:K591"/>
    <mergeCell ref="C592:D592"/>
    <mergeCell ref="I592:K592"/>
    <mergeCell ref="C593:D593"/>
    <mergeCell ref="I593:K593"/>
    <mergeCell ref="C594:D594"/>
    <mergeCell ref="I594:K594"/>
    <mergeCell ref="C595:D595"/>
    <mergeCell ref="I595:K595"/>
    <mergeCell ref="C596:D596"/>
    <mergeCell ref="I596:K596"/>
    <mergeCell ref="C597:D597"/>
    <mergeCell ref="I597:K597"/>
    <mergeCell ref="C598:D598"/>
    <mergeCell ref="I598:K598"/>
    <mergeCell ref="C599:D599"/>
    <mergeCell ref="I599:K599"/>
    <mergeCell ref="C600:D600"/>
    <mergeCell ref="I600:K600"/>
    <mergeCell ref="C601:D601"/>
    <mergeCell ref="I601:K601"/>
    <mergeCell ref="C602:D602"/>
    <mergeCell ref="I602:K602"/>
    <mergeCell ref="C603:D603"/>
    <mergeCell ref="I603:K603"/>
    <mergeCell ref="C604:D604"/>
    <mergeCell ref="I604:K604"/>
    <mergeCell ref="C605:D605"/>
    <mergeCell ref="I605:K605"/>
    <mergeCell ref="C606:D606"/>
    <mergeCell ref="I606:K606"/>
    <mergeCell ref="C607:D607"/>
    <mergeCell ref="I607:K607"/>
    <mergeCell ref="C608:D608"/>
    <mergeCell ref="I608:K608"/>
    <mergeCell ref="C609:D609"/>
    <mergeCell ref="I609:K609"/>
    <mergeCell ref="C610:D610"/>
    <mergeCell ref="I610:K610"/>
    <mergeCell ref="C611:D611"/>
    <mergeCell ref="I611:K611"/>
    <mergeCell ref="C612:D612"/>
    <mergeCell ref="I612:K612"/>
    <mergeCell ref="C613:D613"/>
    <mergeCell ref="I613:K613"/>
    <mergeCell ref="C614:D614"/>
    <mergeCell ref="I614:K614"/>
    <mergeCell ref="C615:D615"/>
    <mergeCell ref="I615:K615"/>
    <mergeCell ref="C616:D616"/>
    <mergeCell ref="I616:K616"/>
    <mergeCell ref="C617:D617"/>
    <mergeCell ref="I617:K617"/>
    <mergeCell ref="C618:D618"/>
    <mergeCell ref="I618:K618"/>
    <mergeCell ref="C619:D619"/>
    <mergeCell ref="I619:K619"/>
    <mergeCell ref="C620:D620"/>
    <mergeCell ref="I620:K620"/>
    <mergeCell ref="C621:D621"/>
    <mergeCell ref="I621:K621"/>
    <mergeCell ref="C622:D622"/>
    <mergeCell ref="I622:K622"/>
    <mergeCell ref="C623:D623"/>
    <mergeCell ref="I623:K623"/>
    <mergeCell ref="C624:D624"/>
    <mergeCell ref="I624:K624"/>
    <mergeCell ref="C625:D625"/>
    <mergeCell ref="I625:K625"/>
    <mergeCell ref="C626:D626"/>
    <mergeCell ref="I626:K626"/>
    <mergeCell ref="C627:D627"/>
    <mergeCell ref="I627:K627"/>
    <mergeCell ref="C628:D628"/>
    <mergeCell ref="I628:K628"/>
    <mergeCell ref="C629:D629"/>
    <mergeCell ref="I629:K629"/>
    <mergeCell ref="C630:D630"/>
    <mergeCell ref="I630:K630"/>
    <mergeCell ref="C631:D631"/>
    <mergeCell ref="I631:K631"/>
    <mergeCell ref="C632:D632"/>
    <mergeCell ref="I632:K632"/>
    <mergeCell ref="C633:D633"/>
    <mergeCell ref="I633:K633"/>
    <mergeCell ref="C634:D634"/>
    <mergeCell ref="I634:K634"/>
    <mergeCell ref="C635:D635"/>
    <mergeCell ref="I635:K635"/>
    <mergeCell ref="C636:D636"/>
    <mergeCell ref="I636:K636"/>
    <mergeCell ref="C637:D637"/>
    <mergeCell ref="I637:K637"/>
    <mergeCell ref="C638:D638"/>
    <mergeCell ref="I638:K638"/>
    <mergeCell ref="C639:D639"/>
    <mergeCell ref="I639:K639"/>
    <mergeCell ref="C640:D640"/>
    <mergeCell ref="I640:K640"/>
    <mergeCell ref="C641:D641"/>
    <mergeCell ref="I641:K641"/>
    <mergeCell ref="C642:D642"/>
    <mergeCell ref="I642:K642"/>
    <mergeCell ref="C643:D643"/>
    <mergeCell ref="I643:K643"/>
    <mergeCell ref="C644:D644"/>
    <mergeCell ref="I644:K644"/>
    <mergeCell ref="C645:D645"/>
    <mergeCell ref="I645:K645"/>
    <mergeCell ref="C646:D646"/>
    <mergeCell ref="I646:K646"/>
    <mergeCell ref="C647:D647"/>
    <mergeCell ref="I647:K647"/>
    <mergeCell ref="C648:D648"/>
    <mergeCell ref="I648:K648"/>
    <mergeCell ref="C649:D649"/>
    <mergeCell ref="I649:K649"/>
    <mergeCell ref="C650:D650"/>
    <mergeCell ref="I650:K650"/>
    <mergeCell ref="C651:D651"/>
    <mergeCell ref="I651:K651"/>
    <mergeCell ref="C652:D652"/>
    <mergeCell ref="I652:K652"/>
    <mergeCell ref="C653:D653"/>
    <mergeCell ref="I653:K653"/>
    <mergeCell ref="C654:D654"/>
    <mergeCell ref="I654:K654"/>
    <mergeCell ref="C655:D655"/>
    <mergeCell ref="I655:K655"/>
    <mergeCell ref="C656:D656"/>
    <mergeCell ref="I656:K656"/>
    <mergeCell ref="C657:D657"/>
    <mergeCell ref="I657:K657"/>
    <mergeCell ref="C658:D658"/>
    <mergeCell ref="I658:K658"/>
    <mergeCell ref="C659:D659"/>
    <mergeCell ref="I659:K659"/>
    <mergeCell ref="C660:D660"/>
    <mergeCell ref="I660:K660"/>
    <mergeCell ref="C661:D661"/>
    <mergeCell ref="I661:K661"/>
    <mergeCell ref="C662:D662"/>
    <mergeCell ref="I662:K662"/>
    <mergeCell ref="C663:D663"/>
    <mergeCell ref="I663:K663"/>
    <mergeCell ref="C664:D664"/>
    <mergeCell ref="I664:K664"/>
    <mergeCell ref="C665:D665"/>
    <mergeCell ref="I665:K665"/>
    <mergeCell ref="C666:D666"/>
    <mergeCell ref="I666:K666"/>
    <mergeCell ref="C667:D667"/>
    <mergeCell ref="I667:K667"/>
    <mergeCell ref="C668:D668"/>
    <mergeCell ref="I668:K668"/>
    <mergeCell ref="C669:D669"/>
    <mergeCell ref="I669:K669"/>
    <mergeCell ref="C670:D670"/>
    <mergeCell ref="I670:K670"/>
    <mergeCell ref="C671:D671"/>
    <mergeCell ref="I671:K671"/>
    <mergeCell ref="C672:D672"/>
    <mergeCell ref="I672:K672"/>
    <mergeCell ref="C673:D673"/>
    <mergeCell ref="I673:K673"/>
    <mergeCell ref="C674:D674"/>
    <mergeCell ref="I674:K674"/>
    <mergeCell ref="C675:D675"/>
    <mergeCell ref="I675:K675"/>
    <mergeCell ref="C676:D676"/>
    <mergeCell ref="I676:K676"/>
    <mergeCell ref="C677:D677"/>
    <mergeCell ref="I677:K677"/>
    <mergeCell ref="C678:D678"/>
    <mergeCell ref="I678:K678"/>
    <mergeCell ref="C679:D679"/>
    <mergeCell ref="I679:K679"/>
    <mergeCell ref="C680:D680"/>
    <mergeCell ref="I680:K680"/>
    <mergeCell ref="C681:D681"/>
    <mergeCell ref="I681:K681"/>
    <mergeCell ref="C682:D682"/>
    <mergeCell ref="I682:K682"/>
    <mergeCell ref="C683:D683"/>
    <mergeCell ref="I683:K683"/>
    <mergeCell ref="C684:D684"/>
    <mergeCell ref="I684:K684"/>
    <mergeCell ref="C685:D685"/>
    <mergeCell ref="I685:K685"/>
    <mergeCell ref="C686:D686"/>
    <mergeCell ref="I686:K686"/>
    <mergeCell ref="C687:D687"/>
    <mergeCell ref="I687:K687"/>
    <mergeCell ref="C688:D688"/>
    <mergeCell ref="I688:K688"/>
    <mergeCell ref="C689:D689"/>
    <mergeCell ref="I689:K689"/>
    <mergeCell ref="C690:D690"/>
    <mergeCell ref="I690:K690"/>
    <mergeCell ref="C691:D691"/>
    <mergeCell ref="I691:K691"/>
    <mergeCell ref="C692:D692"/>
    <mergeCell ref="I692:K692"/>
    <mergeCell ref="C693:D693"/>
    <mergeCell ref="I693:K693"/>
    <mergeCell ref="C694:D694"/>
    <mergeCell ref="I694:K694"/>
    <mergeCell ref="C695:D695"/>
    <mergeCell ref="I695:K695"/>
    <mergeCell ref="C696:D696"/>
    <mergeCell ref="I696:K696"/>
    <mergeCell ref="C697:D697"/>
    <mergeCell ref="I697:K697"/>
    <mergeCell ref="C698:D698"/>
    <mergeCell ref="I698:K698"/>
    <mergeCell ref="C699:D699"/>
    <mergeCell ref="I699:K699"/>
    <mergeCell ref="C700:D700"/>
    <mergeCell ref="I700:K700"/>
    <mergeCell ref="C701:D701"/>
    <mergeCell ref="I701:K701"/>
    <mergeCell ref="C702:D702"/>
    <mergeCell ref="I702:K702"/>
    <mergeCell ref="C703:D703"/>
    <mergeCell ref="I703:K703"/>
    <mergeCell ref="C704:D704"/>
    <mergeCell ref="I704:K704"/>
    <mergeCell ref="C705:D705"/>
    <mergeCell ref="I705:K705"/>
    <mergeCell ref="C706:D706"/>
    <mergeCell ref="I706:K706"/>
    <mergeCell ref="C707:D707"/>
    <mergeCell ref="I707:K707"/>
    <mergeCell ref="C708:D708"/>
    <mergeCell ref="I708:K708"/>
    <mergeCell ref="C709:D709"/>
    <mergeCell ref="I709:K709"/>
    <mergeCell ref="C710:D710"/>
    <mergeCell ref="I710:K710"/>
    <mergeCell ref="C711:D711"/>
    <mergeCell ref="I711:K711"/>
    <mergeCell ref="C712:D712"/>
    <mergeCell ref="I712:K712"/>
    <mergeCell ref="C713:D713"/>
    <mergeCell ref="I713:K713"/>
    <mergeCell ref="B714:D714"/>
    <mergeCell ref="I714:K714"/>
    <mergeCell ref="B715:D715"/>
    <mergeCell ref="I715:K715"/>
    <mergeCell ref="C716:D716"/>
    <mergeCell ref="I716:K716"/>
    <mergeCell ref="C717:D717"/>
    <mergeCell ref="I717:K717"/>
    <mergeCell ref="C718:D718"/>
    <mergeCell ref="I718:K718"/>
    <mergeCell ref="C719:D719"/>
    <mergeCell ref="I719:K719"/>
    <mergeCell ref="C720:D720"/>
    <mergeCell ref="I720:K720"/>
    <mergeCell ref="C721:D721"/>
    <mergeCell ref="I721:K721"/>
    <mergeCell ref="C722:D722"/>
    <mergeCell ref="I722:K722"/>
    <mergeCell ref="C723:D723"/>
    <mergeCell ref="I723:K723"/>
    <mergeCell ref="C724:D724"/>
    <mergeCell ref="I724:K724"/>
    <mergeCell ref="C725:D725"/>
    <mergeCell ref="I725:K725"/>
    <mergeCell ref="C726:D726"/>
    <mergeCell ref="I726:K726"/>
    <mergeCell ref="C727:D727"/>
    <mergeCell ref="I727:K727"/>
    <mergeCell ref="C728:D728"/>
    <mergeCell ref="I728:K728"/>
    <mergeCell ref="C729:D729"/>
    <mergeCell ref="I729:K729"/>
    <mergeCell ref="C730:D730"/>
    <mergeCell ref="I730:K730"/>
    <mergeCell ref="C731:D731"/>
    <mergeCell ref="I731:K731"/>
    <mergeCell ref="C732:D732"/>
    <mergeCell ref="I732:K732"/>
    <mergeCell ref="C733:D733"/>
    <mergeCell ref="I733:K733"/>
    <mergeCell ref="C734:D734"/>
    <mergeCell ref="I734:K734"/>
    <mergeCell ref="C735:D735"/>
    <mergeCell ref="I735:K735"/>
    <mergeCell ref="B736:D736"/>
    <mergeCell ref="I736:K736"/>
    <mergeCell ref="B737:D737"/>
    <mergeCell ref="I737:K737"/>
    <mergeCell ref="A8:A40"/>
    <mergeCell ref="A45:A95"/>
    <mergeCell ref="A98:A141"/>
    <mergeCell ref="A144:A218"/>
    <mergeCell ref="A221:A317"/>
    <mergeCell ref="A318:A363"/>
    <mergeCell ref="A364:A432"/>
    <mergeCell ref="A433:A487"/>
    <mergeCell ref="A488:A547"/>
    <mergeCell ref="A548:A602"/>
    <mergeCell ref="A603:A713"/>
    <mergeCell ref="A716:A735"/>
    <mergeCell ref="B8:B40"/>
    <mergeCell ref="B45:B95"/>
    <mergeCell ref="B98:B141"/>
    <mergeCell ref="B144:B218"/>
    <mergeCell ref="B221:B296"/>
    <mergeCell ref="B297:B317"/>
    <mergeCell ref="B318:B345"/>
    <mergeCell ref="B346:B363"/>
    <mergeCell ref="B364:B407"/>
    <mergeCell ref="B408:B432"/>
    <mergeCell ref="B433:B462"/>
    <mergeCell ref="B463:B487"/>
    <mergeCell ref="B488:B521"/>
    <mergeCell ref="B522:B547"/>
    <mergeCell ref="B548:B580"/>
    <mergeCell ref="B581:B602"/>
    <mergeCell ref="B603:B665"/>
    <mergeCell ref="B666:B713"/>
    <mergeCell ref="B716:B735"/>
  </mergeCells>
  <pageMargins left="0.7" right="0.7" top="0.75" bottom="0.75" header="0.3" footer="0.3"/>
  <pageSetup paperSize="8" scale="6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79</v>
      </c>
      <c r="B7" s="365" t="s">
        <v>80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45</v>
      </c>
      <c r="C8" s="367" t="s">
        <v>46</v>
      </c>
      <c r="D8" s="365">
        <v>0.05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47</v>
      </c>
      <c r="C9" s="367" t="s">
        <v>46</v>
      </c>
      <c r="D9" s="365">
        <v>0.05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48</v>
      </c>
      <c r="C10" s="367" t="s">
        <v>46</v>
      </c>
      <c r="D10" s="365">
        <v>2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49</v>
      </c>
      <c r="C11" s="367" t="s">
        <v>46</v>
      </c>
      <c r="D11" s="365">
        <v>2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2</v>
      </c>
      <c r="E12" s="365"/>
      <c r="F12" s="372"/>
      <c r="G12" s="372"/>
      <c r="H12" s="372"/>
      <c r="I12" s="372"/>
      <c r="J12" s="372"/>
    </row>
    <row r="13" spans="1:10">
      <c r="A13" s="365"/>
      <c r="B13" s="375" t="s">
        <v>51</v>
      </c>
      <c r="C13" s="367" t="s">
        <v>46</v>
      </c>
      <c r="D13" s="365">
        <v>2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50</v>
      </c>
      <c r="C14" s="367" t="s">
        <v>46</v>
      </c>
      <c r="D14" s="365">
        <v>2</v>
      </c>
      <c r="E14" s="365"/>
      <c r="F14" s="372"/>
      <c r="G14" s="372"/>
      <c r="H14" s="372"/>
      <c r="I14" s="372"/>
      <c r="J14" s="372"/>
    </row>
    <row r="15" ht="22.5" spans="1:10">
      <c r="A15" s="365"/>
      <c r="B15" s="375" t="s">
        <v>52</v>
      </c>
      <c r="C15" s="367" t="s">
        <v>46</v>
      </c>
      <c r="D15" s="365">
        <v>1</v>
      </c>
      <c r="E15" s="365"/>
      <c r="F15" s="372"/>
      <c r="G15" s="372"/>
      <c r="H15" s="372"/>
      <c r="I15" s="372"/>
      <c r="J15" s="372"/>
    </row>
    <row r="16" ht="22.5" spans="1:10">
      <c r="A16" s="365"/>
      <c r="B16" s="375" t="s">
        <v>53</v>
      </c>
      <c r="C16" s="387" t="s">
        <v>54</v>
      </c>
      <c r="D16" s="365"/>
      <c r="E16" s="365"/>
      <c r="F16" s="372"/>
      <c r="G16" s="372"/>
      <c r="H16" s="372"/>
      <c r="I16" s="372"/>
      <c r="J16" s="372"/>
    </row>
    <row r="17" spans="1:10">
      <c r="A17" s="365"/>
      <c r="B17" s="375" t="s">
        <v>55</v>
      </c>
      <c r="C17" s="367" t="s">
        <v>56</v>
      </c>
      <c r="D17" s="365"/>
      <c r="E17" s="365"/>
      <c r="F17" s="372"/>
      <c r="G17" s="372"/>
      <c r="H17" s="372"/>
      <c r="I17" s="372"/>
      <c r="J17" s="372"/>
    </row>
    <row r="18" ht="15" customHeight="1" spans="1:10">
      <c r="A18" s="378"/>
      <c r="B18" s="365" t="s">
        <v>57</v>
      </c>
      <c r="C18" s="365"/>
      <c r="D18" s="393"/>
      <c r="E18" s="394"/>
      <c r="F18" s="378"/>
      <c r="G18" s="378"/>
      <c r="H18" s="378"/>
      <c r="I18" s="378"/>
      <c r="J18" s="378"/>
    </row>
    <row r="19" ht="15" customHeight="1" spans="1:10">
      <c r="A19" s="365" t="s">
        <v>58</v>
      </c>
      <c r="B19" s="365" t="s">
        <v>59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61</v>
      </c>
      <c r="B20" s="365" t="s">
        <v>62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63</v>
      </c>
      <c r="B21" s="365" t="s">
        <v>64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65</v>
      </c>
      <c r="B22" s="365" t="s">
        <v>66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67</v>
      </c>
      <c r="B23" s="365" t="s">
        <v>68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69</v>
      </c>
      <c r="B24" s="365" t="s">
        <v>70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71</v>
      </c>
      <c r="B25" s="365" t="s">
        <v>72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73</v>
      </c>
      <c r="B26" s="365" t="s">
        <v>74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75</v>
      </c>
      <c r="B27" s="365" t="s">
        <v>76</v>
      </c>
      <c r="C27" s="365" t="s">
        <v>60</v>
      </c>
      <c r="D27" s="380"/>
      <c r="E27" s="381"/>
      <c r="F27" s="365"/>
      <c r="G27" s="365"/>
      <c r="H27" s="378"/>
      <c r="I27" s="378"/>
      <c r="J27" s="378"/>
    </row>
  </sheetData>
  <mergeCells count="20">
    <mergeCell ref="A1:B1"/>
    <mergeCell ref="A2:J2"/>
    <mergeCell ref="A3:F3"/>
    <mergeCell ref="D4:E4"/>
    <mergeCell ref="H4:J4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81</v>
      </c>
      <c r="B7" s="365" t="s">
        <v>82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45</v>
      </c>
      <c r="C8" s="367" t="s">
        <v>46</v>
      </c>
      <c r="D8" s="365">
        <v>0.07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47</v>
      </c>
      <c r="C9" s="367" t="s">
        <v>46</v>
      </c>
      <c r="D9" s="365">
        <v>0.07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48</v>
      </c>
      <c r="C10" s="367" t="s">
        <v>46</v>
      </c>
      <c r="D10" s="365">
        <v>2.4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49</v>
      </c>
      <c r="C11" s="367" t="s">
        <v>46</v>
      </c>
      <c r="D11" s="365">
        <v>2.4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2.4</v>
      </c>
      <c r="E12" s="365"/>
      <c r="F12" s="372"/>
      <c r="G12" s="372"/>
      <c r="H12" s="372"/>
      <c r="I12" s="372"/>
      <c r="J12" s="372"/>
    </row>
    <row r="13" spans="1:10">
      <c r="A13" s="365"/>
      <c r="B13" s="375" t="s">
        <v>51</v>
      </c>
      <c r="C13" s="367" t="s">
        <v>46</v>
      </c>
      <c r="D13" s="365">
        <v>2.4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50</v>
      </c>
      <c r="C14" s="367" t="s">
        <v>46</v>
      </c>
      <c r="D14" s="365">
        <v>2.4</v>
      </c>
      <c r="E14" s="365"/>
      <c r="F14" s="372"/>
      <c r="G14" s="372"/>
      <c r="H14" s="372"/>
      <c r="I14" s="372"/>
      <c r="J14" s="372"/>
    </row>
    <row r="15" ht="22.5" spans="1:10">
      <c r="A15" s="365"/>
      <c r="B15" s="375" t="s">
        <v>52</v>
      </c>
      <c r="C15" s="367" t="s">
        <v>46</v>
      </c>
      <c r="D15" s="365">
        <v>1.2</v>
      </c>
      <c r="E15" s="365"/>
      <c r="F15" s="372"/>
      <c r="G15" s="372"/>
      <c r="H15" s="372"/>
      <c r="I15" s="372"/>
      <c r="J15" s="372"/>
    </row>
    <row r="16" ht="22.5" spans="1:10">
      <c r="A16" s="365"/>
      <c r="B16" s="375" t="s">
        <v>53</v>
      </c>
      <c r="C16" s="387" t="s">
        <v>54</v>
      </c>
      <c r="D16" s="365"/>
      <c r="E16" s="365"/>
      <c r="F16" s="372"/>
      <c r="G16" s="372"/>
      <c r="H16" s="372"/>
      <c r="I16" s="372"/>
      <c r="J16" s="372"/>
    </row>
    <row r="17" spans="1:10">
      <c r="A17" s="365"/>
      <c r="B17" s="375" t="s">
        <v>55</v>
      </c>
      <c r="C17" s="367" t="s">
        <v>56</v>
      </c>
      <c r="D17" s="365"/>
      <c r="E17" s="365"/>
      <c r="F17" s="372"/>
      <c r="G17" s="372"/>
      <c r="H17" s="372"/>
      <c r="I17" s="372"/>
      <c r="J17" s="372"/>
    </row>
    <row r="18" ht="15" customHeight="1" spans="1:10">
      <c r="A18" s="378"/>
      <c r="B18" s="365" t="s">
        <v>57</v>
      </c>
      <c r="C18" s="365"/>
      <c r="D18" s="393"/>
      <c r="E18" s="394"/>
      <c r="F18" s="378"/>
      <c r="G18" s="378"/>
      <c r="H18" s="378"/>
      <c r="I18" s="378"/>
      <c r="J18" s="378"/>
    </row>
    <row r="19" ht="15" customHeight="1" spans="1:10">
      <c r="A19" s="365" t="s">
        <v>58</v>
      </c>
      <c r="B19" s="365" t="s">
        <v>59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61</v>
      </c>
      <c r="B20" s="365" t="s">
        <v>62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63</v>
      </c>
      <c r="B21" s="365" t="s">
        <v>64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65</v>
      </c>
      <c r="B22" s="365" t="s">
        <v>66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67</v>
      </c>
      <c r="B23" s="365" t="s">
        <v>68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69</v>
      </c>
      <c r="B24" s="365" t="s">
        <v>70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71</v>
      </c>
      <c r="B25" s="365" t="s">
        <v>72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73</v>
      </c>
      <c r="B26" s="365" t="s">
        <v>74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75</v>
      </c>
      <c r="B27" s="365" t="s">
        <v>76</v>
      </c>
      <c r="C27" s="365" t="s">
        <v>60</v>
      </c>
      <c r="D27" s="380"/>
      <c r="E27" s="381"/>
      <c r="F27" s="365"/>
      <c r="G27" s="365"/>
      <c r="H27" s="378"/>
      <c r="I27" s="378"/>
      <c r="J27" s="378"/>
    </row>
  </sheetData>
  <mergeCells count="20">
    <mergeCell ref="A1:B1"/>
    <mergeCell ref="A2:J2"/>
    <mergeCell ref="A3:F3"/>
    <mergeCell ref="D4:E4"/>
    <mergeCell ref="H4:J4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83</v>
      </c>
      <c r="B7" s="365" t="s">
        <v>84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85</v>
      </c>
      <c r="C8" s="367" t="s">
        <v>46</v>
      </c>
      <c r="D8" s="365">
        <v>0.01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86</v>
      </c>
      <c r="C9" s="367" t="s">
        <v>46</v>
      </c>
      <c r="D9" s="365">
        <v>0.01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48</v>
      </c>
      <c r="C10" s="367" t="s">
        <v>46</v>
      </c>
      <c r="D10" s="365">
        <v>1.6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49</v>
      </c>
      <c r="C11" s="367" t="s">
        <v>46</v>
      </c>
      <c r="D11" s="365">
        <v>1.6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1.6</v>
      </c>
      <c r="E12" s="365"/>
      <c r="F12" s="372"/>
      <c r="G12" s="372"/>
      <c r="H12" s="372"/>
      <c r="I12" s="372"/>
      <c r="J12" s="372"/>
    </row>
    <row r="13" spans="1:10">
      <c r="A13" s="365"/>
      <c r="B13" s="375" t="s">
        <v>51</v>
      </c>
      <c r="C13" s="367" t="s">
        <v>46</v>
      </c>
      <c r="D13" s="365">
        <v>1.6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50</v>
      </c>
      <c r="C14" s="367" t="s">
        <v>46</v>
      </c>
      <c r="D14" s="365">
        <v>1.6</v>
      </c>
      <c r="E14" s="365"/>
      <c r="F14" s="372"/>
      <c r="G14" s="372"/>
      <c r="H14" s="372"/>
      <c r="I14" s="372"/>
      <c r="J14" s="372"/>
    </row>
    <row r="15" ht="22.5" spans="1:10">
      <c r="A15" s="365"/>
      <c r="B15" s="375" t="s">
        <v>52</v>
      </c>
      <c r="C15" s="367" t="s">
        <v>46</v>
      </c>
      <c r="D15" s="365">
        <v>0.8</v>
      </c>
      <c r="E15" s="365"/>
      <c r="F15" s="372"/>
      <c r="G15" s="372"/>
      <c r="H15" s="372"/>
      <c r="I15" s="372"/>
      <c r="J15" s="372"/>
    </row>
    <row r="16" ht="22.5" spans="1:10">
      <c r="A16" s="365"/>
      <c r="B16" s="375" t="s">
        <v>53</v>
      </c>
      <c r="C16" s="387" t="s">
        <v>54</v>
      </c>
      <c r="D16" s="365"/>
      <c r="E16" s="365"/>
      <c r="F16" s="372"/>
      <c r="G16" s="372"/>
      <c r="H16" s="372"/>
      <c r="I16" s="372"/>
      <c r="J16" s="372"/>
    </row>
    <row r="17" spans="1:10">
      <c r="A17" s="365"/>
      <c r="B17" s="375" t="s">
        <v>55</v>
      </c>
      <c r="C17" s="367" t="s">
        <v>56</v>
      </c>
      <c r="D17" s="365"/>
      <c r="E17" s="365"/>
      <c r="F17" s="372"/>
      <c r="G17" s="372"/>
      <c r="H17" s="372"/>
      <c r="I17" s="372"/>
      <c r="J17" s="372"/>
    </row>
    <row r="18" ht="15" customHeight="1" spans="1:10">
      <c r="A18" s="378"/>
      <c r="B18" s="365" t="s">
        <v>57</v>
      </c>
      <c r="C18" s="365"/>
      <c r="D18" s="393"/>
      <c r="E18" s="394"/>
      <c r="F18" s="378"/>
      <c r="G18" s="378"/>
      <c r="H18" s="378"/>
      <c r="I18" s="378"/>
      <c r="J18" s="378"/>
    </row>
    <row r="19" ht="15" customHeight="1" spans="1:10">
      <c r="A19" s="365" t="s">
        <v>58</v>
      </c>
      <c r="B19" s="365" t="s">
        <v>59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61</v>
      </c>
      <c r="B20" s="365" t="s">
        <v>62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63</v>
      </c>
      <c r="B21" s="365" t="s">
        <v>64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65</v>
      </c>
      <c r="B22" s="365" t="s">
        <v>66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67</v>
      </c>
      <c r="B23" s="365" t="s">
        <v>68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69</v>
      </c>
      <c r="B24" s="365" t="s">
        <v>70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71</v>
      </c>
      <c r="B25" s="365" t="s">
        <v>72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73</v>
      </c>
      <c r="B26" s="365" t="s">
        <v>74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75</v>
      </c>
      <c r="B27" s="365" t="s">
        <v>76</v>
      </c>
      <c r="C27" s="365" t="s">
        <v>60</v>
      </c>
      <c r="D27" s="380"/>
      <c r="E27" s="381"/>
      <c r="F27" s="365"/>
      <c r="G27" s="365"/>
      <c r="H27" s="378"/>
      <c r="I27" s="378"/>
      <c r="J27" s="378"/>
    </row>
  </sheetData>
  <mergeCells count="20">
    <mergeCell ref="A1:B1"/>
    <mergeCell ref="A2:J2"/>
    <mergeCell ref="A3:F3"/>
    <mergeCell ref="D4:E4"/>
    <mergeCell ref="H4:J4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87</v>
      </c>
      <c r="B7" s="365" t="s">
        <v>88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85</v>
      </c>
      <c r="C8" s="367" t="s">
        <v>46</v>
      </c>
      <c r="D8" s="365">
        <v>0.03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86</v>
      </c>
      <c r="C9" s="367" t="s">
        <v>46</v>
      </c>
      <c r="D9" s="365">
        <v>0.03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48</v>
      </c>
      <c r="C10" s="367" t="s">
        <v>46</v>
      </c>
      <c r="D10" s="365">
        <v>2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49</v>
      </c>
      <c r="C11" s="367" t="s">
        <v>46</v>
      </c>
      <c r="D11" s="365">
        <v>2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2</v>
      </c>
      <c r="E12" s="365"/>
      <c r="F12" s="372"/>
      <c r="G12" s="372"/>
      <c r="H12" s="372"/>
      <c r="I12" s="372"/>
      <c r="J12" s="372"/>
    </row>
    <row r="13" spans="1:10">
      <c r="A13" s="365"/>
      <c r="B13" s="375" t="s">
        <v>51</v>
      </c>
      <c r="C13" s="367" t="s">
        <v>46</v>
      </c>
      <c r="D13" s="365">
        <v>2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50</v>
      </c>
      <c r="C14" s="367" t="s">
        <v>46</v>
      </c>
      <c r="D14" s="365">
        <v>2</v>
      </c>
      <c r="E14" s="365"/>
      <c r="F14" s="372"/>
      <c r="G14" s="372"/>
      <c r="H14" s="372"/>
      <c r="I14" s="372"/>
      <c r="J14" s="372"/>
    </row>
    <row r="15" ht="22.5" spans="1:10">
      <c r="A15" s="365"/>
      <c r="B15" s="375" t="s">
        <v>52</v>
      </c>
      <c r="C15" s="367" t="s">
        <v>46</v>
      </c>
      <c r="D15" s="365">
        <v>1</v>
      </c>
      <c r="E15" s="365"/>
      <c r="F15" s="372"/>
      <c r="G15" s="372"/>
      <c r="H15" s="372"/>
      <c r="I15" s="372"/>
      <c r="J15" s="372"/>
    </row>
    <row r="16" ht="22.5" spans="1:10">
      <c r="A16" s="365"/>
      <c r="B16" s="375" t="s">
        <v>53</v>
      </c>
      <c r="C16" s="387" t="s">
        <v>54</v>
      </c>
      <c r="D16" s="365"/>
      <c r="E16" s="365"/>
      <c r="F16" s="372"/>
      <c r="G16" s="372"/>
      <c r="H16" s="372"/>
      <c r="I16" s="372"/>
      <c r="J16" s="372"/>
    </row>
    <row r="17" spans="1:10">
      <c r="A17" s="365"/>
      <c r="B17" s="375" t="s">
        <v>55</v>
      </c>
      <c r="C17" s="367" t="s">
        <v>56</v>
      </c>
      <c r="D17" s="365"/>
      <c r="E17" s="365"/>
      <c r="F17" s="372"/>
      <c r="G17" s="372"/>
      <c r="H17" s="372"/>
      <c r="I17" s="372"/>
      <c r="J17" s="372"/>
    </row>
    <row r="18" ht="15" customHeight="1" spans="1:10">
      <c r="A18" s="378"/>
      <c r="B18" s="365" t="s">
        <v>57</v>
      </c>
      <c r="C18" s="365"/>
      <c r="D18" s="393"/>
      <c r="E18" s="394"/>
      <c r="F18" s="378"/>
      <c r="G18" s="378"/>
      <c r="H18" s="378"/>
      <c r="I18" s="378"/>
      <c r="J18" s="378"/>
    </row>
    <row r="19" ht="15" customHeight="1" spans="1:10">
      <c r="A19" s="365" t="s">
        <v>58</v>
      </c>
      <c r="B19" s="365" t="s">
        <v>59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61</v>
      </c>
      <c r="B20" s="365" t="s">
        <v>62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63</v>
      </c>
      <c r="B21" s="365" t="s">
        <v>64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65</v>
      </c>
      <c r="B22" s="365" t="s">
        <v>66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67</v>
      </c>
      <c r="B23" s="365" t="s">
        <v>68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69</v>
      </c>
      <c r="B24" s="365" t="s">
        <v>70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71</v>
      </c>
      <c r="B25" s="365" t="s">
        <v>72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73</v>
      </c>
      <c r="B26" s="365" t="s">
        <v>74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75</v>
      </c>
      <c r="B27" s="365" t="s">
        <v>76</v>
      </c>
      <c r="C27" s="365" t="s">
        <v>60</v>
      </c>
      <c r="D27" s="380"/>
      <c r="E27" s="381"/>
      <c r="F27" s="365"/>
      <c r="G27" s="365"/>
      <c r="H27" s="378"/>
      <c r="I27" s="378"/>
      <c r="J27" s="378"/>
    </row>
  </sheetData>
  <mergeCells count="20">
    <mergeCell ref="A1:B1"/>
    <mergeCell ref="A2:J2"/>
    <mergeCell ref="A3:F3"/>
    <mergeCell ref="D4:E4"/>
    <mergeCell ref="H4:J4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89</v>
      </c>
      <c r="B7" s="365" t="s">
        <v>90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85</v>
      </c>
      <c r="C8" s="367" t="s">
        <v>46</v>
      </c>
      <c r="D8" s="365">
        <v>0.05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86</v>
      </c>
      <c r="C9" s="367" t="s">
        <v>46</v>
      </c>
      <c r="D9" s="365">
        <v>0.05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48</v>
      </c>
      <c r="C10" s="367" t="s">
        <v>46</v>
      </c>
      <c r="D10" s="365">
        <v>2.4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49</v>
      </c>
      <c r="C11" s="367" t="s">
        <v>46</v>
      </c>
      <c r="D11" s="365">
        <v>2.4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2.4</v>
      </c>
      <c r="E12" s="365"/>
      <c r="F12" s="372"/>
      <c r="G12" s="372"/>
      <c r="H12" s="372"/>
      <c r="I12" s="372"/>
      <c r="J12" s="372"/>
    </row>
    <row r="13" spans="1:10">
      <c r="A13" s="365"/>
      <c r="B13" s="375" t="s">
        <v>51</v>
      </c>
      <c r="C13" s="367" t="s">
        <v>46</v>
      </c>
      <c r="D13" s="365">
        <v>2.4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50</v>
      </c>
      <c r="C14" s="367" t="s">
        <v>46</v>
      </c>
      <c r="D14" s="365">
        <v>2.4</v>
      </c>
      <c r="E14" s="365"/>
      <c r="F14" s="372"/>
      <c r="G14" s="372"/>
      <c r="H14" s="372"/>
      <c r="I14" s="372"/>
      <c r="J14" s="372"/>
    </row>
    <row r="15" ht="22.5" spans="1:10">
      <c r="A15" s="365"/>
      <c r="B15" s="375" t="s">
        <v>52</v>
      </c>
      <c r="C15" s="367" t="s">
        <v>46</v>
      </c>
      <c r="D15" s="365">
        <v>1.2</v>
      </c>
      <c r="E15" s="365"/>
      <c r="F15" s="372"/>
      <c r="G15" s="372"/>
      <c r="H15" s="372"/>
      <c r="I15" s="372"/>
      <c r="J15" s="372"/>
    </row>
    <row r="16" ht="22.5" spans="1:10">
      <c r="A16" s="365"/>
      <c r="B16" s="375" t="s">
        <v>53</v>
      </c>
      <c r="C16" s="387" t="s">
        <v>54</v>
      </c>
      <c r="D16" s="365"/>
      <c r="E16" s="365"/>
      <c r="F16" s="372"/>
      <c r="G16" s="372"/>
      <c r="H16" s="372"/>
      <c r="I16" s="372"/>
      <c r="J16" s="372"/>
    </row>
    <row r="17" spans="1:10">
      <c r="A17" s="365"/>
      <c r="B17" s="375" t="s">
        <v>55</v>
      </c>
      <c r="C17" s="367" t="s">
        <v>56</v>
      </c>
      <c r="D17" s="365"/>
      <c r="E17" s="365"/>
      <c r="F17" s="372"/>
      <c r="G17" s="372"/>
      <c r="H17" s="372"/>
      <c r="I17" s="372"/>
      <c r="J17" s="372"/>
    </row>
    <row r="18" ht="15" customHeight="1" spans="1:10">
      <c r="A18" s="378"/>
      <c r="B18" s="365" t="s">
        <v>57</v>
      </c>
      <c r="C18" s="365"/>
      <c r="D18" s="393"/>
      <c r="E18" s="394"/>
      <c r="F18" s="378"/>
      <c r="G18" s="378"/>
      <c r="H18" s="378"/>
      <c r="I18" s="378"/>
      <c r="J18" s="378"/>
    </row>
    <row r="19" ht="15" customHeight="1" spans="1:10">
      <c r="A19" s="365" t="s">
        <v>58</v>
      </c>
      <c r="B19" s="365" t="s">
        <v>59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61</v>
      </c>
      <c r="B20" s="365" t="s">
        <v>62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63</v>
      </c>
      <c r="B21" s="365" t="s">
        <v>64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65</v>
      </c>
      <c r="B22" s="365" t="s">
        <v>66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67</v>
      </c>
      <c r="B23" s="365" t="s">
        <v>68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69</v>
      </c>
      <c r="B24" s="365" t="s">
        <v>70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71</v>
      </c>
      <c r="B25" s="365" t="s">
        <v>72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73</v>
      </c>
      <c r="B26" s="365" t="s">
        <v>74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75</v>
      </c>
      <c r="B27" s="365" t="s">
        <v>76</v>
      </c>
      <c r="C27" s="365" t="s">
        <v>60</v>
      </c>
      <c r="D27" s="380"/>
      <c r="E27" s="381"/>
      <c r="F27" s="365"/>
      <c r="G27" s="365"/>
      <c r="H27" s="378"/>
      <c r="I27" s="378"/>
      <c r="J27" s="378"/>
    </row>
  </sheetData>
  <mergeCells count="20">
    <mergeCell ref="A1:B1"/>
    <mergeCell ref="A2:J2"/>
    <mergeCell ref="A3:F3"/>
    <mergeCell ref="D4:E4"/>
    <mergeCell ref="H4:J4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D5" sqref="D5"/>
    </sheetView>
  </sheetViews>
  <sheetFormatPr defaultColWidth="9.02654867256637" defaultRowHeight="13.5"/>
  <cols>
    <col min="1" max="1" width="9.02654867256637" style="2"/>
    <col min="2" max="2" width="29.9380530973451" style="2" customWidth="1"/>
    <col min="3" max="3" width="9.02654867256637" style="2"/>
    <col min="4" max="5" width="12.5486725663717" style="2" customWidth="1"/>
    <col min="6" max="6" width="10.6902654867257" style="2" customWidth="1"/>
    <col min="7" max="7" width="11.8230088495575" style="2" customWidth="1"/>
    <col min="8" max="8" width="9.03539823008849" style="2" customWidth="1"/>
    <col min="9" max="16384" width="9.02654867256637" style="2"/>
  </cols>
  <sheetData>
    <row r="1" ht="15" customHeight="1" spans="1:2">
      <c r="A1" s="361" t="s">
        <v>26</v>
      </c>
      <c r="B1" s="361"/>
    </row>
    <row r="2" ht="27.75" spans="1:10">
      <c r="A2" s="362" t="s">
        <v>27</v>
      </c>
      <c r="B2" s="362"/>
      <c r="C2" s="362"/>
      <c r="D2" s="362"/>
      <c r="E2" s="362"/>
      <c r="F2" s="362"/>
      <c r="G2" s="362"/>
      <c r="H2" s="362"/>
      <c r="I2" s="362"/>
      <c r="J2" s="362"/>
    </row>
    <row r="3" s="359" customFormat="1" ht="18" customHeight="1" spans="1:10">
      <c r="A3" s="363" t="s">
        <v>28</v>
      </c>
      <c r="B3" s="390"/>
      <c r="C3" s="363"/>
      <c r="D3" s="363"/>
      <c r="E3" s="363"/>
      <c r="F3" s="363"/>
      <c r="G3" s="391"/>
      <c r="H3" s="391"/>
      <c r="I3" s="391"/>
      <c r="J3" s="391"/>
    </row>
    <row r="4" spans="1:10">
      <c r="A4" s="364" t="s">
        <v>29</v>
      </c>
      <c r="B4" s="364" t="s">
        <v>30</v>
      </c>
      <c r="C4" s="364" t="s">
        <v>31</v>
      </c>
      <c r="D4" s="364" t="s">
        <v>32</v>
      </c>
      <c r="E4" s="364"/>
      <c r="F4" s="364" t="s">
        <v>33</v>
      </c>
      <c r="G4" s="364" t="s">
        <v>34</v>
      </c>
      <c r="H4" s="364" t="s">
        <v>35</v>
      </c>
      <c r="I4" s="364"/>
      <c r="J4" s="364"/>
    </row>
    <row r="5" spans="1:10">
      <c r="A5" s="364"/>
      <c r="B5" s="364"/>
      <c r="C5" s="364"/>
      <c r="D5" s="364" t="s">
        <v>36</v>
      </c>
      <c r="E5" s="364" t="s">
        <v>37</v>
      </c>
      <c r="F5" s="364"/>
      <c r="G5" s="364"/>
      <c r="H5" s="364" t="s">
        <v>38</v>
      </c>
      <c r="I5" s="364" t="s">
        <v>39</v>
      </c>
      <c r="J5" s="364" t="s">
        <v>40</v>
      </c>
    </row>
    <row r="6" ht="15" customHeight="1" spans="1:10">
      <c r="A6" s="378"/>
      <c r="B6" s="365" t="s">
        <v>41</v>
      </c>
      <c r="C6" s="378"/>
      <c r="D6" s="389"/>
      <c r="E6" s="389"/>
      <c r="F6" s="389"/>
      <c r="G6" s="372"/>
      <c r="H6" s="372"/>
      <c r="I6" s="372"/>
      <c r="J6" s="372"/>
    </row>
    <row r="7" spans="1:10">
      <c r="A7" s="365" t="s">
        <v>91</v>
      </c>
      <c r="B7" s="365" t="s">
        <v>92</v>
      </c>
      <c r="C7" s="367" t="s">
        <v>44</v>
      </c>
      <c r="D7" s="389"/>
      <c r="E7" s="372"/>
      <c r="F7" s="372"/>
      <c r="G7" s="372"/>
      <c r="H7" s="372"/>
      <c r="I7" s="372"/>
      <c r="J7" s="372"/>
    </row>
    <row r="8" ht="22.5" customHeight="1" spans="1:10">
      <c r="A8" s="365"/>
      <c r="B8" s="375" t="s">
        <v>85</v>
      </c>
      <c r="C8" s="367" t="s">
        <v>46</v>
      </c>
      <c r="D8" s="365">
        <v>0.07</v>
      </c>
      <c r="E8" s="365"/>
      <c r="F8" s="372"/>
      <c r="G8" s="372"/>
      <c r="H8" s="372"/>
      <c r="I8" s="372"/>
      <c r="J8" s="372"/>
    </row>
    <row r="9" ht="22.5" spans="1:10">
      <c r="A9" s="365"/>
      <c r="B9" s="375" t="s">
        <v>86</v>
      </c>
      <c r="C9" s="367" t="s">
        <v>46</v>
      </c>
      <c r="D9" s="365">
        <v>0.07</v>
      </c>
      <c r="E9" s="365"/>
      <c r="F9" s="372"/>
      <c r="G9" s="372"/>
      <c r="H9" s="372"/>
      <c r="I9" s="372"/>
      <c r="J9" s="372"/>
    </row>
    <row r="10" spans="1:10">
      <c r="A10" s="365"/>
      <c r="B10" s="375" t="s">
        <v>48</v>
      </c>
      <c r="C10" s="367" t="s">
        <v>46</v>
      </c>
      <c r="D10" s="365">
        <v>2.8</v>
      </c>
      <c r="E10" s="365"/>
      <c r="F10" s="372"/>
      <c r="G10" s="372"/>
      <c r="H10" s="372"/>
      <c r="I10" s="372"/>
      <c r="J10" s="372"/>
    </row>
    <row r="11" ht="22.5" spans="1:10">
      <c r="A11" s="365"/>
      <c r="B11" s="375" t="s">
        <v>49</v>
      </c>
      <c r="C11" s="367" t="s">
        <v>46</v>
      </c>
      <c r="D11" s="365">
        <v>2.8</v>
      </c>
      <c r="E11" s="365"/>
      <c r="F11" s="372"/>
      <c r="G11" s="372"/>
      <c r="H11" s="372"/>
      <c r="I11" s="372"/>
      <c r="J11" s="372"/>
    </row>
    <row r="12" ht="22.5" spans="1:10">
      <c r="A12" s="365"/>
      <c r="B12" s="375" t="s">
        <v>50</v>
      </c>
      <c r="C12" s="367" t="s">
        <v>46</v>
      </c>
      <c r="D12" s="365">
        <v>2.8</v>
      </c>
      <c r="E12" s="365"/>
      <c r="F12" s="372"/>
      <c r="G12" s="372"/>
      <c r="H12" s="372"/>
      <c r="I12" s="372"/>
      <c r="J12" s="372"/>
    </row>
    <row r="13" spans="1:10">
      <c r="A13" s="365"/>
      <c r="B13" s="375" t="s">
        <v>51</v>
      </c>
      <c r="C13" s="367" t="s">
        <v>46</v>
      </c>
      <c r="D13" s="365">
        <v>2.8</v>
      </c>
      <c r="E13" s="365"/>
      <c r="F13" s="372"/>
      <c r="G13" s="372"/>
      <c r="H13" s="372"/>
      <c r="I13" s="372"/>
      <c r="J13" s="372"/>
    </row>
    <row r="14" ht="22.5" spans="1:10">
      <c r="A14" s="365"/>
      <c r="B14" s="375" t="s">
        <v>50</v>
      </c>
      <c r="C14" s="367" t="s">
        <v>46</v>
      </c>
      <c r="D14" s="365">
        <v>2.8</v>
      </c>
      <c r="E14" s="365"/>
      <c r="F14" s="372"/>
      <c r="G14" s="372"/>
      <c r="H14" s="372"/>
      <c r="I14" s="372"/>
      <c r="J14" s="372"/>
    </row>
    <row r="15" ht="22.5" spans="1:10">
      <c r="A15" s="365"/>
      <c r="B15" s="375" t="s">
        <v>52</v>
      </c>
      <c r="C15" s="367" t="s">
        <v>46</v>
      </c>
      <c r="D15" s="365">
        <v>1.4</v>
      </c>
      <c r="E15" s="365"/>
      <c r="F15" s="372"/>
      <c r="G15" s="372"/>
      <c r="H15" s="372"/>
      <c r="I15" s="372"/>
      <c r="J15" s="372"/>
    </row>
    <row r="16" ht="22.5" spans="1:10">
      <c r="A16" s="365"/>
      <c r="B16" s="375" t="s">
        <v>53</v>
      </c>
      <c r="C16" s="387" t="s">
        <v>54</v>
      </c>
      <c r="D16" s="365"/>
      <c r="E16" s="365"/>
      <c r="F16" s="372"/>
      <c r="G16" s="372"/>
      <c r="H16" s="372"/>
      <c r="I16" s="372"/>
      <c r="J16" s="372"/>
    </row>
    <row r="17" spans="1:10">
      <c r="A17" s="365"/>
      <c r="B17" s="375" t="s">
        <v>55</v>
      </c>
      <c r="C17" s="367" t="s">
        <v>56</v>
      </c>
      <c r="D17" s="365"/>
      <c r="E17" s="365"/>
      <c r="F17" s="372"/>
      <c r="G17" s="372"/>
      <c r="H17" s="372"/>
      <c r="I17" s="372"/>
      <c r="J17" s="372"/>
    </row>
    <row r="18" ht="15" customHeight="1" spans="1:10">
      <c r="A18" s="378"/>
      <c r="B18" s="365" t="s">
        <v>57</v>
      </c>
      <c r="C18" s="365"/>
      <c r="D18" s="393"/>
      <c r="E18" s="394"/>
      <c r="F18" s="378"/>
      <c r="G18" s="378"/>
      <c r="H18" s="378"/>
      <c r="I18" s="378"/>
      <c r="J18" s="378"/>
    </row>
    <row r="19" ht="15" customHeight="1" spans="1:10">
      <c r="A19" s="365" t="s">
        <v>58</v>
      </c>
      <c r="B19" s="365" t="s">
        <v>59</v>
      </c>
      <c r="C19" s="365" t="s">
        <v>60</v>
      </c>
      <c r="D19" s="380"/>
      <c r="E19" s="381"/>
      <c r="F19" s="365"/>
      <c r="G19" s="365"/>
      <c r="H19" s="378"/>
      <c r="I19" s="378"/>
      <c r="J19" s="378"/>
    </row>
    <row r="20" ht="15" customHeight="1" spans="1:10">
      <c r="A20" s="365" t="s">
        <v>61</v>
      </c>
      <c r="B20" s="365" t="s">
        <v>62</v>
      </c>
      <c r="C20" s="365" t="s">
        <v>60</v>
      </c>
      <c r="D20" s="380"/>
      <c r="E20" s="381"/>
      <c r="F20" s="365"/>
      <c r="G20" s="365"/>
      <c r="H20" s="378"/>
      <c r="I20" s="378"/>
      <c r="J20" s="378"/>
    </row>
    <row r="21" ht="15" customHeight="1" spans="1:10">
      <c r="A21" s="365" t="s">
        <v>63</v>
      </c>
      <c r="B21" s="365" t="s">
        <v>64</v>
      </c>
      <c r="C21" s="365" t="s">
        <v>60</v>
      </c>
      <c r="D21" s="380"/>
      <c r="E21" s="381"/>
      <c r="F21" s="365"/>
      <c r="G21" s="365"/>
      <c r="H21" s="378"/>
      <c r="I21" s="378"/>
      <c r="J21" s="378"/>
    </row>
    <row r="22" ht="15" customHeight="1" spans="1:10">
      <c r="A22" s="365" t="s">
        <v>65</v>
      </c>
      <c r="B22" s="365" t="s">
        <v>66</v>
      </c>
      <c r="C22" s="365" t="s">
        <v>60</v>
      </c>
      <c r="D22" s="380"/>
      <c r="E22" s="381"/>
      <c r="F22" s="365"/>
      <c r="G22" s="365"/>
      <c r="H22" s="378"/>
      <c r="I22" s="378"/>
      <c r="J22" s="378"/>
    </row>
    <row r="23" ht="15" customHeight="1" spans="1:10">
      <c r="A23" s="365" t="s">
        <v>67</v>
      </c>
      <c r="B23" s="365" t="s">
        <v>68</v>
      </c>
      <c r="C23" s="365" t="s">
        <v>60</v>
      </c>
      <c r="D23" s="380"/>
      <c r="E23" s="381"/>
      <c r="F23" s="365"/>
      <c r="G23" s="365"/>
      <c r="H23" s="378"/>
      <c r="I23" s="378"/>
      <c r="J23" s="378"/>
    </row>
    <row r="24" ht="15" customHeight="1" spans="1:10">
      <c r="A24" s="365" t="s">
        <v>69</v>
      </c>
      <c r="B24" s="365" t="s">
        <v>70</v>
      </c>
      <c r="C24" s="365" t="s">
        <v>60</v>
      </c>
      <c r="D24" s="380"/>
      <c r="E24" s="381"/>
      <c r="F24" s="365"/>
      <c r="G24" s="365"/>
      <c r="H24" s="378"/>
      <c r="I24" s="378"/>
      <c r="J24" s="378"/>
    </row>
    <row r="25" ht="15" customHeight="1" spans="1:10">
      <c r="A25" s="365" t="s">
        <v>71</v>
      </c>
      <c r="B25" s="365" t="s">
        <v>72</v>
      </c>
      <c r="C25" s="365" t="s">
        <v>60</v>
      </c>
      <c r="D25" s="380"/>
      <c r="E25" s="381"/>
      <c r="F25" s="365"/>
      <c r="G25" s="365"/>
      <c r="H25" s="378"/>
      <c r="I25" s="378"/>
      <c r="J25" s="378"/>
    </row>
    <row r="26" ht="15" customHeight="1" spans="1:10">
      <c r="A26" s="365" t="s">
        <v>73</v>
      </c>
      <c r="B26" s="365" t="s">
        <v>74</v>
      </c>
      <c r="C26" s="365" t="s">
        <v>60</v>
      </c>
      <c r="D26" s="380"/>
      <c r="E26" s="381"/>
      <c r="F26" s="365"/>
      <c r="G26" s="365"/>
      <c r="H26" s="378"/>
      <c r="I26" s="378"/>
      <c r="J26" s="378"/>
    </row>
    <row r="27" ht="15" customHeight="1" spans="1:10">
      <c r="A27" s="365" t="s">
        <v>75</v>
      </c>
      <c r="B27" s="365" t="s">
        <v>76</v>
      </c>
      <c r="C27" s="365" t="s">
        <v>60</v>
      </c>
      <c r="D27" s="380"/>
      <c r="E27" s="381"/>
      <c r="F27" s="365"/>
      <c r="G27" s="365"/>
      <c r="H27" s="378"/>
      <c r="I27" s="378"/>
      <c r="J27" s="378"/>
    </row>
  </sheetData>
  <mergeCells count="20">
    <mergeCell ref="A1:B1"/>
    <mergeCell ref="A2:J2"/>
    <mergeCell ref="A3:F3"/>
    <mergeCell ref="D4:E4"/>
    <mergeCell ref="H4:J4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4:A5"/>
    <mergeCell ref="B4:B5"/>
    <mergeCell ref="C4:C5"/>
    <mergeCell ref="F4:F5"/>
    <mergeCell ref="G4:G5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9 7 " / > < p i x e l a t o r L i s t   s h e e t S t i d = " 9 2 " / > < p i x e l a t o r L i s t   s h e e t S t i d = " 5 " / > < p i x e l a t o r L i s t   s h e e t S t i d = " 6 " / > < p i x e l a t o r L i s t   s h e e t S t i d = " 7 " / > < p i x e l a t o r L i s t   s h e e t S t i d = " 8 " / > < p i x e l a t o r L i s t   s h e e t S t i d = " 9 " / > < p i x e l a t o r L i s t   s h e e t S t i d = " 1 0 " / > < p i x e l a t o r L i s t   s h e e t S t i d = " 1 1 " / > < p i x e l a t o r L i s t   s h e e t S t i d = " 1 2 " / > < p i x e l a t o r L i s t   s h e e t S t i d = " 1 3 " / > < p i x e l a t o r L i s t   s h e e t S t i d = " 1 4 " / > < p i x e l a t o r L i s t   s h e e t S t i d = " 1 5 " / > < p i x e l a t o r L i s t   s h e e t S t i d = " 1 6 " / > < p i x e l a t o r L i s t   s h e e t S t i d = " 4 7 " / > < p i x e l a t o r L i s t   s h e e t S t i d = " 3 0 " / > < p i x e l a t o r L i s t   s h e e t S t i d = " 3 1 " / > < p i x e l a t o r L i s t   s h e e t S t i d = " 3 2 " / > < p i x e l a t o r L i s t   s h e e t S t i d = " 6 8 " / > < p i x e l a t o r L i s t   s h e e t S t i d = " 1 7 " / > < p i x e l a t o r L i s t   s h e e t S t i d = " 1 8 " / > < p i x e l a t o r L i s t   s h e e t S t i d = " 1 9 " / > < p i x e l a t o r L i s t   s h e e t S t i d = " 2 0 " / > < p i x e l a t o r L i s t   s h e e t S t i d = " 3 3 " / > < p i x e l a t o r L i s t   s h e e t S t i d = " 4 9 " / > < p i x e l a t o r L i s t   s h e e t S t i d = " 4 8 " / > < p i x e l a t o r L i s t   s h e e t S t i d = " 2 1 " / > < p i x e l a t o r L i s t   s h e e t S t i d = " 3 4 " / > < p i x e l a t o r L i s t   s h e e t S t i d = " 3 5 " / > < p i x e l a t o r L i s t   s h e e t S t i d = " 3 6 " / > < p i x e l a t o r L i s t   s h e e t S t i d = " 5 0 " / > < p i x e l a t o r L i s t   s h e e t S t i d = " 3 7 " / > < p i x e l a t o r L i s t   s h e e t S t i d = " 2 4 " / > < p i x e l a t o r L i s t   s h e e t S t i d = " 2 5 " / > < p i x e l a t o r L i s t   s h e e t S t i d = " 2 6 " / > < p i x e l a t o r L i s t   s h e e t S t i d = " 2 7 " / > < p i x e l a t o r L i s t   s h e e t S t i d = " 3 8 " / > < p i x e l a t o r L i s t   s h e e t S t i d = " 2 2 " / > < p i x e l a t o r L i s t   s h e e t S t i d = " 2 3 " / > < p i x e l a t o r L i s t   s h e e t S t i d = " 3 9 " / > < p i x e l a t o r L i s t   s h e e t S t i d = " 5 1 " / > < p i x e l a t o r L i s t   s h e e t S t i d = " 4 0 " / > < p i x e l a t o r L i s t   s h e e t S t i d = " 4 1 " / > < p i x e l a t o r L i s t   s h e e t S t i d = " 5 3 " / > < p i x e l a t o r L i s t   s h e e t S t i d = " 7 0 " / > < p i x e l a t o r L i s t   s h e e t S t i d = " 7 1 " / > < p i x e l a t o r L i s t   s h e e t S t i d = " 2 8 " / > < p i x e l a t o r L i s t   s h e e t S t i d = " 6 0 " / > < p i x e l a t o r L i s t   s h e e t S t i d = " 7 5 " / > < p i x e l a t o r L i s t   s h e e t S t i d = " 7 4 " / > < p i x e l a t o r L i s t   s h e e t S t i d = " 4 6 " / > < p i x e l a t o r L i s t   s h e e t S t i d = " 6 6 " / > < p i x e l a t o r L i s t   s h e e t S t i d = " 7 9 " / > < p i x e l a t o r L i s t   s h e e t S t i d = " 7 3 " / > < p i x e l a t o r L i s t   s h e e t S t i d = " 6 9 " / > < p i x e l a t o r L i s t   s h e e t S t i d = " 7 2 " / > < p i x e l a t o r L i s t   s h e e t S t i d = " 8 0 " / > < p i x e l a t o r L i s t   s h e e t S t i d = " 8 1 " / > < p i x e l a t o r L i s t   s h e e t S t i d = " 8 2 " / > < p i x e l a t o r L i s t   s h e e t S t i d = " 8 3 " / > < p i x e l a t o r L i s t   s h e e t S t i d = " 8 4 " / > < p i x e l a t o r L i s t   s h e e t S t i d = " 6 5 " / > < p i x e l a t o r L i s t   s h e e t S t i d = " 5 9 " / > < p i x e l a t o r L i s t   s h e e t S t i d = " 8 5 " / > < p i x e l a t o r L i s t   s h e e t S t i d = " 4 5 " / > < p i x e l a t o r L i s t   s h e e t S t i d = " 2 9 " / > < p i x e l a t o r L i s t   s h e e t S t i d = " 4 2 " / > < p i x e l a t o r L i s t   s h e e t S t i d = " 4 3 " / > < p i x e l a t o r L i s t   s h e e t S t i d = " 6 2 " / > < p i x e l a t o r L i s t   s h e e t S t i d = " 5 8 " / > < p i x e l a t o r L i s t   s h e e t S t i d = " 6 4 " / > < p i x e l a t o r L i s t   s h e e t S t i d = " 6 3 " / > < p i x e l a t o r L i s t   s h e e t S t i d = " 5 5 " / > < p i x e l a t o r L i s t   s h e e t S t i d = " 8 9 " / > < p i x e l a t o r L i s t   s h e e t S t i d = " 8 8 " / > < p i x e l a t o r L i s t   s h e e t S t i d = " 8 7 " / > < p i x e l a t o r L i s t   s h e e t S t i d = " 8 6 " / > < p i x e l a t o r L i s t   s h e e t S t i d = " 9 0 " / > < p i x e l a t o r L i s t   s h e e t S t i d = " 5 6 " / > < p i x e l a t o r L i s t   s h e e t S t i d = " 9 3 " / > < p i x e l a t o r L i s t   s h e e t S t i d = " 4 4 " / > < p i x e l a t o r L i s t   s h e e t S t i d = " 6 7 " / > < p i x e l a t o r L i s t   s h e e t S t i d = " 9 8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w o S h e e t P r o p s   s h e e t S t i d = " 2 "   i n t e r l i n e O n O f f = " 0 "   i n t e r l i n e C o l o r = " 0 "   i s D b S h e e t = " 0 " / > < w o S h e e t P r o p s   s h e e t S t i d = " 3 "   i n t e r l i n e O n O f f = " 0 "   i n t e r l i n e C o l o r = " 0 "   i s D b S h e e t = " 0 " / > < w o S h e e t P r o p s   s h e e t S t i d = " 4 "   i n t e r l i n e O n O f f = " 0 "   i n t e r l i n e C o l o r = " 0 "   i s D b S h e e t = " 0 " / > < w o S h e e t P r o p s   s h e e t S t i d = " 5 "   i n t e r l i n e O n O f f = " 0 "   i n t e r l i n e C o l o r = " 0 "   i s D b S h e e t = " 0 " / > < w o S h e e t P r o p s   s h e e t S t i d = " 6 "   i n t e r l i n e O n O f f = " 0 "   i n t e r l i n e C o l o r = " 0 "   i s D b S h e e t = " 0 " / > < w o S h e e t P r o p s   s h e e t S t i d = " 7 "   i n t e r l i n e O n O f f = " 0 "   i n t e r l i n e C o l o r = " 0 "   i s D b S h e e t = " 0 " / > < w o S h e e t P r o p s   s h e e t S t i d = " 8 "   i n t e r l i n e O n O f f = " 0 "   i n t e r l i n e C o l o r = " 0 "   i s D b S h e e t = " 0 " / > < w o S h e e t P r o p s   s h e e t S t i d = " 9 "   i n t e r l i n e O n O f f = " 0 "   i n t e r l i n e C o l o r = " 0 "   i s D b S h e e t = " 0 " / > < w o S h e e t P r o p s   s h e e t S t i d = " 1 0 "   i n t e r l i n e O n O f f = " 0 "   i n t e r l i n e C o l o r = " 0 "   i s D b S h e e t = " 0 " / > < w o S h e e t P r o p s   s h e e t S t i d = " 1 1 "   i n t e r l i n e O n O f f = " 0 "   i n t e r l i n e C o l o r = " 0 "   i s D b S h e e t = " 0 " / > < w o S h e e t P r o p s   s h e e t S t i d = " 1 2 "   i n t e r l i n e O n O f f = " 0 "   i n t e r l i n e C o l o r = " 0 "   i s D b S h e e t = " 0 " / > < w o S h e e t P r o p s   s h e e t S t i d = " 1 3 "   i n t e r l i n e O n O f f = " 0 "   i n t e r l i n e C o l o r = " 0 "   i s D b S h e e t = " 0 " / > < w o S h e e t P r o p s   s h e e t S t i d = " 1 4 "   i n t e r l i n e O n O f f = " 0 "   i n t e r l i n e C o l o r = " 0 "   i s D b S h e e t = " 0 " / > < w o S h e e t P r o p s   s h e e t S t i d = " 1 5 "   i n t e r l i n e O n O f f = " 0 "   i n t e r l i n e C o l o r = " 0 "   i s D b S h e e t = " 0 " / > < w o S h e e t P r o p s   s h e e t S t i d = " 1 6 "   i n t e r l i n e O n O f f = " 0 "   i n t e r l i n e C o l o r = " 0 "   i s D b S h e e t = " 0 " / > < w o S h e e t P r o p s   s h e e t S t i d = " 1 7 "   i n t e r l i n e O n O f f = " 0 "   i n t e r l i n e C o l o r = " 0 "   i s D b S h e e t = " 0 " / > < w o S h e e t P r o p s   s h e e t S t i d = " 1 8 "   i n t e r l i n e O n O f f = " 0 "   i n t e r l i n e C o l o r = " 0 "   i s D b S h e e t = " 0 " / > < w o S h e e t P r o p s   s h e e t S t i d = " 1 9 "   i n t e r l i n e O n O f f = " 0 "   i n t e r l i n e C o l o r = " 0 "   i s D b S h e e t = " 0 " / > < w o S h e e t P r o p s   s h e e t S t i d = " 2 0 "   i n t e r l i n e O n O f f = " 0 "   i n t e r l i n e C o l o r = " 0 "   i s D b S h e e t = " 0 " / > < w o S h e e t P r o p s   s h e e t S t i d = " 2 1 "   i n t e r l i n e O n O f f = " 0 "   i n t e r l i n e C o l o r = " 0 "   i s D b S h e e t = " 0 " / > < w o S h e e t P r o p s   s h e e t S t i d = " 2 2 "   i n t e r l i n e O n O f f = " 0 "   i n t e r l i n e C o l o r = " 0 "   i s D b S h e e t = " 0 " / > < w o S h e e t P r o p s   s h e e t S t i d = " 2 3 "   i n t e r l i n e O n O f f = " 0 "   i n t e r l i n e C o l o r = " 0 "   i s D b S h e e t = " 0 " / > < w o S h e e t P r o p s   s h e e t S t i d = " 2 4 "   i n t e r l i n e O n O f f = " 0 "   i n t e r l i n e C o l o r = " 0 "   i s D b S h e e t = " 0 " / > < w o S h e e t P r o p s   s h e e t S t i d = " 2 5 "   i n t e r l i n e O n O f f = " 0 "   i n t e r l i n e C o l o r = " 0 "   i s D b S h e e t = " 0 " / > < w o S h e e t P r o p s   s h e e t S t i d = " 2 6 "   i n t e r l i n e O n O f f = " 0 "   i n t e r l i n e C o l o r = " 0 "   i s D b S h e e t = " 0 " / > < w o S h e e t P r o p s   s h e e t S t i d = " 2 7 "   i n t e r l i n e O n O f f = " 0 "   i n t e r l i n e C o l o r = " 0 "   i s D b S h e e t = " 0 " / > < w o S h e e t P r o p s   s h e e t S t i d = " 2 8 "   i n t e r l i n e O n O f f = " 0 "   i n t e r l i n e C o l o r = " 0 "   i s D b S h e e t = " 0 " / > < w o S h e e t P r o p s   s h e e t S t i d = " 2 9 "   i n t e r l i n e O n O f f = " 0 "   i n t e r l i n e C o l o r = " 0 "   i s D b S h e e t = " 0 " / > < w o S h e e t P r o p s   s h e e t S t i d = " 3 0 "   i n t e r l i n e O n O f f = " 0 "   i n t e r l i n e C o l o r = " 0 "   i s D b S h e e t = " 0 " / > < w o S h e e t P r o p s   s h e e t S t i d = " 3 1 "   i n t e r l i n e O n O f f = " 0 "   i n t e r l i n e C o l o r = " 0 "   i s D b S h e e t = " 0 " / > < w o S h e e t P r o p s   s h e e t S t i d = " 3 2 "   i n t e r l i n e O n O f f = " 0 "   i n t e r l i n e C o l o r = " 0 "   i s D b S h e e t = " 0 " / > < w o S h e e t P r o p s   s h e e t S t i d = " 3 3 "   i n t e r l i n e O n O f f = " 0 "   i n t e r l i n e C o l o r = " 0 "   i s D b S h e e t = " 0 " / > < w o S h e e t P r o p s   s h e e t S t i d = " 3 4 "   i n t e r l i n e O n O f f = " 0 "   i n t e r l i n e C o l o r = " 0 "   i s D b S h e e t = " 0 " / > < w o S h e e t P r o p s   s h e e t S t i d = " 3 5 "   i n t e r l i n e O n O f f = " 0 "   i n t e r l i n e C o l o r = " 0 "   i s D b S h e e t = " 0 " / > < w o S h e e t P r o p s   s h e e t S t i d = " 3 6 "   i n t e r l i n e O n O f f = " 0 "   i n t e r l i n e C o l o r = " 0 "   i s D b S h e e t = " 0 " / > < w o S h e e t P r o p s   s h e e t S t i d = " 3 7 "   i n t e r l i n e O n O f f = " 0 "   i n t e r l i n e C o l o r = " 0 "   i s D b S h e e t = " 0 " / > < w o S h e e t P r o p s   s h e e t S t i d = " 3 8 "   i n t e r l i n e O n O f f = " 0 "   i n t e r l i n e C o l o r = " 0 "   i s D b S h e e t = " 0 " / > < w o S h e e t P r o p s   s h e e t S t i d = " 3 9 "   i n t e r l i n e O n O f f = " 0 "   i n t e r l i n e C o l o r = " 0 "   i s D b S h e e t = " 0 " / > < w o S h e e t P r o p s   s h e e t S t i d = " 4 0 "   i n t e r l i n e O n O f f = " 0 "   i n t e r l i n e C o l o r = " 0 "   i s D b S h e e t = " 0 " / > < w o S h e e t P r o p s   s h e e t S t i d = " 4 1 "   i n t e r l i n e O n O f f = " 0 "   i n t e r l i n e C o l o r = " 0 "   i s D b S h e e t = " 0 " / > < w o S h e e t P r o p s   s h e e t S t i d = " 4 2 "   i n t e r l i n e O n O f f = " 0 "   i n t e r l i n e C o l o r = " 0 "   i s D b S h e e t = " 0 " / > < w o S h e e t P r o p s   s h e e t S t i d = " 4 3 "   i n t e r l i n e O n O f f = " 0 "   i n t e r l i n e C o l o r = " 0 "   i s D b S h e e t = " 0 " / > < w o S h e e t P r o p s   s h e e t S t i d = " 4 4 "   i n t e r l i n e O n O f f = " 0 "   i n t e r l i n e C o l o r = " 0 "   i s D b S h e e t = " 0 " / > < w o S h e e t P r o p s   s h e e t S t i d = " 4 5 "   i n t e r l i n e O n O f f = " 0 "   i n t e r l i n e C o l o r = " 0 "   i s D b S h e e t = " 0 " / > < w o S h e e t P r o p s   s h e e t S t i d = " 4 6 "   i n t e r l i n e O n O f f = " 0 "   i n t e r l i n e C o l o r = " 0 "   i s D b S h e e t = " 0 " / > < w o S h e e t P r o p s   s h e e t S t i d = " 4 7 "   i n t e r l i n e O n O f f = " 0 "   i n t e r l i n e C o l o r = " 0 "   i s D b S h e e t = " 0 " / > < w o S h e e t P r o p s   s h e e t S t i d = " 4 8 "   i n t e r l i n e O n O f f = " 0 "   i n t e r l i n e C o l o r = " 0 "   i s D b S h e e t = " 0 " / > < w o S h e e t P r o p s   s h e e t S t i d = " 4 9 "   i n t e r l i n e O n O f f = " 0 "   i n t e r l i n e C o l o r = " 0 "   i s D b S h e e t = " 0 " / > < w o S h e e t P r o p s   s h e e t S t i d = " 5 0 "   i n t e r l i n e O n O f f = " 0 "   i n t e r l i n e C o l o r = " 0 "   i s D b S h e e t = " 0 " / > < w o S h e e t P r o p s   s h e e t S t i d = " 5 1 "   i n t e r l i n e O n O f f = " 0 "   i n t e r l i n e C o l o r = " 0 "   i s D b S h e e t = " 0 " / > < w o S h e e t P r o p s   s h e e t S t i d = " 5 2 "   i n t e r l i n e O n O f f = " 0 "   i n t e r l i n e C o l o r = " 0 "   i s D b S h e e t = " 0 " / > < w o S h e e t P r o p s   s h e e t S t i d = " 5 3 "   i n t e r l i n e O n O f f = " 0 "   i n t e r l i n e C o l o r = " 0 "   i s D b S h e e t = " 0 " / > < w o S h e e t P r o p s   s h e e t S t i d = " 5 4 "   i n t e r l i n e O n O f f = " 0 "   i n t e r l i n e C o l o r = " 0 "   i s D b S h e e t = " 0 " / > < w o S h e e t P r o p s   s h e e t S t i d = " 5 5 "   i n t e r l i n e O n O f f = " 0 "   i n t e r l i n e C o l o r = " 0 "   i s D b S h e e t = " 0 " / > < w o S h e e t P r o p s   s h e e t S t i d = " 5 6 "   i n t e r l i n e O n O f f = " 0 "   i n t e r l i n e C o l o r = " 0 "   i s D b S h e e t = " 0 " / > < w o S h e e t P r o p s   s h e e t S t i d = " 5 7 "   i n t e r l i n e O n O f f = " 0 "   i n t e r l i n e C o l o r = " 0 "   i s D b S h e e t = " 0 " / > < w o S h e e t P r o p s   s h e e t S t i d = " 5 8 "   i n t e r l i n e O n O f f = " 0 "   i n t e r l i n e C o l o r = " 0 "   i s D b S h e e t = " 0 " / > < w o S h e e t P r o p s   s h e e t S t i d = " 5 9 "   i n t e r l i n e O n O f f = " 0 "   i n t e r l i n e C o l o r = " 0 "   i s D b S h e e t = " 0 " / > < w o S h e e t P r o p s   s h e e t S t i d = " 6 0 "   i n t e r l i n e O n O f f = " 0 "   i n t e r l i n e C o l o r = " 0 "   i s D b S h e e t = " 0 " / > < w o S h e e t P r o p s   s h e e t S t i d = " 6 1 "   i n t e r l i n e O n O f f = " 0 "   i n t e r l i n e C o l o r = " 0 "   i s D b S h e e t = " 0 " / > < w o S h e e t P r o p s   s h e e t S t i d = " 6 2 "   i n t e r l i n e O n O f f = " 0 "   i n t e r l i n e C o l o r = " 0 "   i s D b S h e e t = " 0 " / > < w o S h e e t P r o p s   s h e e t S t i d = " 6 3 "   i n t e r l i n e O n O f f = " 0 "   i n t e r l i n e C o l o r = " 0 "   i s D b S h e e t = " 0 " / > < w o S h e e t P r o p s   s h e e t S t i d = " 6 4 "   i n t e r l i n e O n O f f = " 0 "   i n t e r l i n e C o l o r = " 0 "   i s D b S h e e t = " 0 " / > < w o S h e e t P r o p s   s h e e t S t i d = " 6 5 "   i n t e r l i n e O n O f f = " 0 "   i n t e r l i n e C o l o r = " 0 "   i s D b S h e e t = " 0 " / > < w o S h e e t P r o p s   s h e e t S t i d = " 6 6 "   i n t e r l i n e O n O f f = " 0 "   i n t e r l i n e C o l o r = " 0 "   i s D b S h e e t = " 0 " / > < w o S h e e t P r o p s   s h e e t S t i d = " 6 7 "   i n t e r l i n e O n O f f = " 0 "   i n t e r l i n e C o l o r = " 0 "   i s D b S h e e t = " 0 " / > < w o S h e e t P r o p s   s h e e t S t i d = " 6 8 "   i n t e r l i n e O n O f f = " 0 "   i n t e r l i n e C o l o r = " 0 "   i s D b S h e e t = " 0 " / > < w o S h e e t P r o p s   s h e e t S t i d = " 6 9 "   i n t e r l i n e O n O f f = " 0 "   i n t e r l i n e C o l o r = " 0 "   i s D b S h e e t = " 0 " / > < w o S h e e t P r o p s   s h e e t S t i d = " 7 0 "   i n t e r l i n e O n O f f = " 0 "   i n t e r l i n e C o l o r = " 0 "   i s D b S h e e t = " 0 " / > < w o S h e e t P r o p s   s h e e t S t i d = " 7 1 "   i n t e r l i n e O n O f f = " 0 "   i n t e r l i n e C o l o r = " 0 "   i s D b S h e e t = " 0 " / > < w o S h e e t P r o p s   s h e e t S t i d = " 7 2 "   i n t e r l i n e O n O f f = " 0 "   i n t e r l i n e C o l o r = " 0 "   i s D b S h e e t = " 0 " / > < w o S h e e t P r o p s   s h e e t S t i d = " 7 3 "   i n t e r l i n e O n O f f = " 0 "   i n t e r l i n e C o l o r = " 0 "   i s D b S h e e t = " 0 " / > < w o S h e e t P r o p s   s h e e t S t i d = " 7 4 "   i n t e r l i n e O n O f f = " 0 "   i n t e r l i n e C o l o r = " 0 "   i s D b S h e e t = " 0 " / > < w o S h e e t P r o p s   s h e e t S t i d = " 7 5 "   i n t e r l i n e O n O f f = " 0 "   i n t e r l i n e C o l o r = " 0 "   i s D b S h e e t = " 0 " / > < w o S h e e t P r o p s   s h e e t S t i d = " 7 6 "   i n t e r l i n e O n O f f = " 0 "   i n t e r l i n e C o l o r = " 0 "   i s D b S h e e t = " 0 " / > < w o S h e e t P r o p s   s h e e t S t i d = " 7 7 "   i n t e r l i n e O n O f f = " 0 "   i n t e r l i n e C o l o r = " 0 "   i s D b S h e e t = " 0 " / > < w o S h e e t P r o p s   s h e e t S t i d = " 7 8 "   i n t e r l i n e O n O f f = " 0 "   i n t e r l i n e C o l o r = " 0 "   i s D b S h e e t = " 0 " / > < w o S h e e t P r o p s   s h e e t S t i d = " 7 9 "   i n t e r l i n e O n O f f = " 0 "   i n t e r l i n e C o l o r = " 0 "   i s D b S h e e t = " 0 " / > < w o S h e e t P r o p s   s h e e t S t i d = " 8 0 "   i n t e r l i n e O n O f f = " 0 "   i n t e r l i n e C o l o r = " 0 "   i s D b S h e e t = " 0 " / > < w o S h e e t P r o p s   s h e e t S t i d = " 8 1 "   i n t e r l i n e O n O f f = " 0 "   i n t e r l i n e C o l o r = " 0 "   i s D b S h e e t = " 0 " / > < w o S h e e t P r o p s   s h e e t S t i d = " 8 2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Kingsoft Office</Application>
  <HeadingPairs>
    <vt:vector size="2" baseType="variant">
      <vt:variant>
        <vt:lpstr>工作表</vt:lpstr>
      </vt:variant>
      <vt:variant>
        <vt:i4>39</vt:i4>
      </vt:variant>
    </vt:vector>
  </HeadingPairs>
  <TitlesOfParts>
    <vt:vector size="39" baseType="lpstr">
      <vt:lpstr>全道路 </vt:lpstr>
      <vt:lpstr>主干道（5年以下）</vt:lpstr>
      <vt:lpstr>主干道（10年以下）</vt:lpstr>
      <vt:lpstr>主干道（15年以下）</vt:lpstr>
      <vt:lpstr>主干道（15年以上）</vt:lpstr>
      <vt:lpstr>次干道（5年以下）</vt:lpstr>
      <vt:lpstr>次干道（10年以下）</vt:lpstr>
      <vt:lpstr>次干道（15年以下） </vt:lpstr>
      <vt:lpstr>次干道（15年以上） </vt:lpstr>
      <vt:lpstr>一般道路（5年以下）  </vt:lpstr>
      <vt:lpstr>一般道路（10年以下）</vt:lpstr>
      <vt:lpstr>一般道路（15年以下）</vt:lpstr>
      <vt:lpstr>一般道路（15年以上）</vt:lpstr>
      <vt:lpstr>一级公路（5年以下）</vt:lpstr>
      <vt:lpstr>一级公路（10年以下）</vt:lpstr>
      <vt:lpstr>一级公路（15年以下）</vt:lpstr>
      <vt:lpstr>一级公路（15年以上）</vt:lpstr>
      <vt:lpstr>二级公路（5年以下）</vt:lpstr>
      <vt:lpstr>二级公路（10年以下）</vt:lpstr>
      <vt:lpstr>二级公路（15年以下）</vt:lpstr>
      <vt:lpstr>三级公路（5年以下）</vt:lpstr>
      <vt:lpstr>三级公路（10年以下）</vt:lpstr>
      <vt:lpstr>三级公路（15年以下）</vt:lpstr>
      <vt:lpstr>四级公路（5年以下） </vt:lpstr>
      <vt:lpstr>四级公路（10年以下）</vt:lpstr>
      <vt:lpstr>非机动车车道</vt:lpstr>
      <vt:lpstr>预制人行道板</vt:lpstr>
      <vt:lpstr>石材类人行道</vt:lpstr>
      <vt:lpstr>侧石</vt:lpstr>
      <vt:lpstr>平石</vt:lpstr>
      <vt:lpstr>钢筋混凝土桥 </vt:lpstr>
      <vt:lpstr>钢桁架桥</vt:lpstr>
      <vt:lpstr>钢筋混凝土人行立交桥</vt:lpstr>
      <vt:lpstr>钢结构人行立交桥</vt:lpstr>
      <vt:lpstr>环湖一路</vt:lpstr>
      <vt:lpstr>滴水湖枢纽站</vt:lpstr>
      <vt:lpstr>西岛桥（西岛—环湖一路）</vt:lpstr>
      <vt:lpstr>南岛桥</vt:lpstr>
      <vt:lpstr>环湖80米景观带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HNJYB01</dc:creator>
  <cp:lastModifiedBy>努力努力再努力w</cp:lastModifiedBy>
  <dcterms:created xsi:type="dcterms:W3CDTF">2018-09-06T09:00:00Z</dcterms:created>
  <dcterms:modified xsi:type="dcterms:W3CDTF">2025-10-10T02:03:07Z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6290B92BF1F44642833946544F1FC638_13</vt:lpwstr>
  </property>
  <property fmtid="{D5CDD505-2E9C-101B-9397-08002B2CF9AE}" pid="4" name="KSOProductBuildVer">
    <vt:lpwstr>2052-12.1.0.22529</vt:lpwstr>
  </property>
</Properties>
</file>