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区管农桥养护1标养护清单" sheetId="1" r:id="rId1"/>
    <sheet name="1标161座设施量明细表" sheetId="3" r:id="rId2"/>
  </sheets>
  <definedNames>
    <definedName name="_xlnm._FilterDatabase" localSheetId="1" hidden="1">'1标161座设施量明细表'!$A$5:$JS$173</definedName>
    <definedName name="_xlnm.Print_Area" localSheetId="1">'1标161座设施量明细表'!$A$2:$BL$172</definedName>
    <definedName name="_xlnm.Print_Area" localSheetId="0">区管农桥养护1标养护清单!$A$1:$F$47</definedName>
    <definedName name="_xlnm.Print_Titles" localSheetId="1">'1标161座设施量明细表'!$2:$5</definedName>
    <definedName name="Z_B4E4882A_4B5D_4BBA_82B1_9A6216037E01_.wvu.Cols" localSheetId="1" hidden="1">#REF!,#REF!</definedName>
    <definedName name="Z_B4E4882A_4B5D_4BBA_82B1_9A6216037E01_.wvu.Cols" localSheetId="0" hidden="1">区管农桥养护1标养护清单!#REF!,区管农桥养护1标养护清单!#REF!,区管农桥养护1标养护清单!#REF!,区管农桥养护1标养护清单!#REF!</definedName>
    <definedName name="Z_B4E4882A_4B5D_4BBA_82B1_9A6216037E01_.wvu.FilterData" localSheetId="1" hidden="1">'1标161座设施量明细表'!$B$5:$BL$171</definedName>
    <definedName name="Z_B4E4882A_4B5D_4BBA_82B1_9A6216037E01_.wvu.PrintArea" localSheetId="1" hidden="1">'1标161座设施量明细表'!$A$2:$BL$171</definedName>
    <definedName name="Z_B4E4882A_4B5D_4BBA_82B1_9A6216037E01_.wvu.PrintArea" localSheetId="0" hidden="1">区管农桥养护1标养护清单!$A$1:$F$47</definedName>
    <definedName name="Z_B4E4882A_4B5D_4BBA_82B1_9A6216037E01_.wvu.PrintTitles" localSheetId="1" hidden="1">'1标161座设施量明细表'!$2:$5</definedName>
  </definedNames>
  <calcPr calcId="145621"/>
</workbook>
</file>

<file path=xl/calcChain.xml><?xml version="1.0" encoding="utf-8"?>
<calcChain xmlns="http://schemas.openxmlformats.org/spreadsheetml/2006/main">
  <c r="AO84" i="3" l="1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5" i="3"/>
  <c r="AO106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O123" i="3"/>
  <c r="AO124" i="3"/>
  <c r="AO125" i="3"/>
  <c r="AO126" i="3"/>
  <c r="AO127" i="3"/>
  <c r="AO128" i="3"/>
  <c r="AO129" i="3"/>
  <c r="AO130" i="3"/>
  <c r="AO131" i="3"/>
  <c r="AO132" i="3"/>
  <c r="AO133" i="3"/>
  <c r="AO134" i="3"/>
  <c r="AO135" i="3"/>
  <c r="AO136" i="3"/>
  <c r="AO137" i="3"/>
  <c r="AO138" i="3"/>
  <c r="AO139" i="3"/>
  <c r="AO140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5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AO169" i="3"/>
  <c r="AO83" i="3"/>
  <c r="AO76" i="3"/>
  <c r="AO77" i="3"/>
  <c r="AO78" i="3"/>
  <c r="AO79" i="3"/>
  <c r="AO80" i="3"/>
  <c r="AO81" i="3"/>
  <c r="AO82" i="3"/>
  <c r="AO75" i="3"/>
  <c r="AO64" i="3" l="1"/>
  <c r="AO65" i="3"/>
  <c r="AO66" i="3"/>
  <c r="AO67" i="3"/>
  <c r="AO69" i="3"/>
  <c r="AO70" i="3"/>
  <c r="AO71" i="3"/>
  <c r="AO72" i="3"/>
  <c r="AO73" i="3"/>
  <c r="AO74" i="3"/>
  <c r="AO63" i="3"/>
  <c r="AO61" i="3"/>
  <c r="AO60" i="3"/>
  <c r="AO59" i="3"/>
  <c r="AO54" i="3"/>
  <c r="AO55" i="3"/>
  <c r="AO56" i="3"/>
  <c r="AO57" i="3"/>
  <c r="AO58" i="3"/>
  <c r="AO53" i="3"/>
  <c r="AO29" i="3"/>
  <c r="AO30" i="3"/>
  <c r="AO31" i="3"/>
  <c r="AO32" i="3"/>
  <c r="AO33" i="3"/>
  <c r="AO34" i="3"/>
  <c r="AO35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7" i="3"/>
  <c r="AO8" i="3"/>
  <c r="AO9" i="3"/>
  <c r="AO10" i="3"/>
  <c r="AO12" i="3"/>
  <c r="AO14" i="3"/>
  <c r="AO22" i="3"/>
  <c r="AO23" i="3"/>
  <c r="AO24" i="3"/>
  <c r="AO27" i="3"/>
  <c r="AO28" i="3"/>
  <c r="AO6" i="3"/>
  <c r="BJ171" i="3" l="1"/>
  <c r="BG171" i="3"/>
  <c r="BE171" i="3"/>
  <c r="BC171" i="3"/>
  <c r="BB171" i="3"/>
  <c r="BA171" i="3"/>
  <c r="AZ171" i="3"/>
  <c r="AY171" i="3"/>
  <c r="AX171" i="3"/>
  <c r="AU171" i="3"/>
  <c r="AR171" i="3"/>
  <c r="AQ171" i="3"/>
  <c r="AP171" i="3"/>
  <c r="AI171" i="3"/>
  <c r="AA171" i="3"/>
  <c r="Z171" i="3"/>
  <c r="X171" i="3"/>
  <c r="W171" i="3"/>
  <c r="U171" i="3"/>
  <c r="BI169" i="3"/>
  <c r="AT169" i="3"/>
  <c r="AK169" i="3"/>
  <c r="AJ169" i="3" s="1"/>
  <c r="BH169" i="3" s="1"/>
  <c r="AC169" i="3"/>
  <c r="Y169" i="3"/>
  <c r="S169" i="3"/>
  <c r="AB169" i="3" s="1"/>
  <c r="BI168" i="3"/>
  <c r="AW168" i="3"/>
  <c r="AV168" i="3"/>
  <c r="AT168" i="3"/>
  <c r="AL168" i="3"/>
  <c r="AC168" i="3"/>
  <c r="Y168" i="3"/>
  <c r="S168" i="3"/>
  <c r="AB168" i="3" s="1"/>
  <c r="BI167" i="3"/>
  <c r="AW167" i="3"/>
  <c r="AV167" i="3"/>
  <c r="AT167" i="3"/>
  <c r="AK167" i="3"/>
  <c r="AC167" i="3"/>
  <c r="Y167" i="3"/>
  <c r="S167" i="3"/>
  <c r="AB167" i="3" s="1"/>
  <c r="BI166" i="3"/>
  <c r="AW166" i="3"/>
  <c r="AV166" i="3"/>
  <c r="AT166" i="3"/>
  <c r="AK166" i="3"/>
  <c r="AC166" i="3"/>
  <c r="Y166" i="3"/>
  <c r="S166" i="3"/>
  <c r="AB166" i="3" s="1"/>
  <c r="BI165" i="3"/>
  <c r="AW165" i="3"/>
  <c r="AV165" i="3"/>
  <c r="AT165" i="3"/>
  <c r="AJ165" i="3"/>
  <c r="BH165" i="3" s="1"/>
  <c r="AC165" i="3"/>
  <c r="Y165" i="3"/>
  <c r="S165" i="3"/>
  <c r="BI164" i="3"/>
  <c r="AK164" i="3"/>
  <c r="AC164" i="3"/>
  <c r="Y164" i="3"/>
  <c r="S164" i="3"/>
  <c r="BI163" i="3"/>
  <c r="AK163" i="3"/>
  <c r="AC163" i="3"/>
  <c r="Y163" i="3"/>
  <c r="S163" i="3"/>
  <c r="BI162" i="3"/>
  <c r="AK162" i="3"/>
  <c r="AC162" i="3"/>
  <c r="Y162" i="3"/>
  <c r="S162" i="3"/>
  <c r="BI161" i="3"/>
  <c r="AT161" i="3"/>
  <c r="AL161" i="3"/>
  <c r="AC161" i="3"/>
  <c r="Y161" i="3"/>
  <c r="S161" i="3"/>
  <c r="BI160" i="3"/>
  <c r="AT160" i="3"/>
  <c r="AL160" i="3"/>
  <c r="AC160" i="3"/>
  <c r="Y160" i="3"/>
  <c r="S160" i="3"/>
  <c r="AB160" i="3" s="1"/>
  <c r="BI159" i="3"/>
  <c r="AW159" i="3"/>
  <c r="AV159" i="3"/>
  <c r="AT159" i="3"/>
  <c r="AK159" i="3"/>
  <c r="AJ159" i="3" s="1"/>
  <c r="BH159" i="3" s="1"/>
  <c r="AC159" i="3"/>
  <c r="Y159" i="3"/>
  <c r="S159" i="3"/>
  <c r="BI158" i="3"/>
  <c r="AW158" i="3"/>
  <c r="AV158" i="3"/>
  <c r="AT158" i="3"/>
  <c r="AK158" i="3"/>
  <c r="AC158" i="3"/>
  <c r="Y158" i="3"/>
  <c r="S158" i="3"/>
  <c r="BI157" i="3"/>
  <c r="AW157" i="3"/>
  <c r="AV157" i="3"/>
  <c r="AT157" i="3"/>
  <c r="AK157" i="3"/>
  <c r="AC157" i="3"/>
  <c r="Y157" i="3"/>
  <c r="S157" i="3"/>
  <c r="BI156" i="3"/>
  <c r="AW156" i="3"/>
  <c r="AV156" i="3"/>
  <c r="AT156" i="3"/>
  <c r="AL156" i="3"/>
  <c r="AC156" i="3"/>
  <c r="Y156" i="3"/>
  <c r="S156" i="3"/>
  <c r="BI155" i="3"/>
  <c r="AT155" i="3"/>
  <c r="AL155" i="3"/>
  <c r="AC155" i="3"/>
  <c r="Y155" i="3"/>
  <c r="S155" i="3"/>
  <c r="BI154" i="3"/>
  <c r="AK154" i="3"/>
  <c r="AJ154" i="3" s="1"/>
  <c r="BH154" i="3" s="1"/>
  <c r="AC154" i="3"/>
  <c r="Y154" i="3"/>
  <c r="S154" i="3"/>
  <c r="AB154" i="3" s="1"/>
  <c r="BI153" i="3"/>
  <c r="AL153" i="3"/>
  <c r="AC153" i="3"/>
  <c r="Y153" i="3"/>
  <c r="S153" i="3"/>
  <c r="BI152" i="3"/>
  <c r="AW152" i="3"/>
  <c r="AV152" i="3"/>
  <c r="AT152" i="3"/>
  <c r="AL152" i="3"/>
  <c r="AC152" i="3"/>
  <c r="Y152" i="3"/>
  <c r="S152" i="3"/>
  <c r="AB152" i="3" s="1"/>
  <c r="BI151" i="3"/>
  <c r="AW151" i="3"/>
  <c r="AV151" i="3"/>
  <c r="AT151" i="3"/>
  <c r="AK151" i="3"/>
  <c r="AC151" i="3"/>
  <c r="Y151" i="3"/>
  <c r="S151" i="3"/>
  <c r="AB151" i="3" s="1"/>
  <c r="BI150" i="3"/>
  <c r="AT150" i="3"/>
  <c r="AK150" i="3"/>
  <c r="AC150" i="3"/>
  <c r="Y150" i="3"/>
  <c r="S150" i="3"/>
  <c r="AB150" i="3" s="1"/>
  <c r="BI149" i="3"/>
  <c r="AW149" i="3"/>
  <c r="AV149" i="3"/>
  <c r="AT149" i="3"/>
  <c r="AK149" i="3"/>
  <c r="AC149" i="3"/>
  <c r="Y149" i="3"/>
  <c r="S149" i="3"/>
  <c r="BI148" i="3"/>
  <c r="AW148" i="3"/>
  <c r="AV148" i="3"/>
  <c r="AT148" i="3"/>
  <c r="AK148" i="3"/>
  <c r="AJ148" i="3" s="1"/>
  <c r="BH148" i="3" s="1"/>
  <c r="AC148" i="3"/>
  <c r="Y148" i="3"/>
  <c r="S148" i="3"/>
  <c r="BI147" i="3"/>
  <c r="AW147" i="3"/>
  <c r="AV147" i="3"/>
  <c r="AT147" i="3"/>
  <c r="AK147" i="3"/>
  <c r="AC147" i="3"/>
  <c r="Y147" i="3"/>
  <c r="S147" i="3"/>
  <c r="AB147" i="3" s="1"/>
  <c r="BI146" i="3"/>
  <c r="AW146" i="3"/>
  <c r="AV146" i="3"/>
  <c r="AT146" i="3"/>
  <c r="AL146" i="3"/>
  <c r="AJ146" i="3" s="1"/>
  <c r="BH146" i="3" s="1"/>
  <c r="AC146" i="3"/>
  <c r="Y146" i="3"/>
  <c r="S146" i="3"/>
  <c r="AB146" i="3" s="1"/>
  <c r="BI145" i="3"/>
  <c r="AW145" i="3"/>
  <c r="AV145" i="3"/>
  <c r="AT145" i="3"/>
  <c r="AL145" i="3"/>
  <c r="AC145" i="3"/>
  <c r="Y145" i="3"/>
  <c r="S145" i="3"/>
  <c r="BI144" i="3"/>
  <c r="AW144" i="3"/>
  <c r="AV144" i="3"/>
  <c r="AT144" i="3"/>
  <c r="AK144" i="3"/>
  <c r="AC144" i="3"/>
  <c r="Y144" i="3"/>
  <c r="S144" i="3"/>
  <c r="BI143" i="3"/>
  <c r="AW143" i="3"/>
  <c r="AV143" i="3"/>
  <c r="AT143" i="3"/>
  <c r="AK143" i="3"/>
  <c r="AJ143" i="3" s="1"/>
  <c r="BH143" i="3" s="1"/>
  <c r="AC143" i="3"/>
  <c r="Y143" i="3"/>
  <c r="S143" i="3"/>
  <c r="AB143" i="3" s="1"/>
  <c r="BI142" i="3"/>
  <c r="AL142" i="3"/>
  <c r="AC142" i="3"/>
  <c r="Y142" i="3"/>
  <c r="S142" i="3"/>
  <c r="BI141" i="3"/>
  <c r="AW141" i="3"/>
  <c r="AV141" i="3"/>
  <c r="AT141" i="3"/>
  <c r="AL141" i="3"/>
  <c r="AC141" i="3"/>
  <c r="Y141" i="3"/>
  <c r="S141" i="3"/>
  <c r="BI140" i="3"/>
  <c r="AL140" i="3"/>
  <c r="AC140" i="3"/>
  <c r="Y140" i="3"/>
  <c r="S140" i="3"/>
  <c r="BI139" i="3"/>
  <c r="AW139" i="3"/>
  <c r="AV139" i="3"/>
  <c r="AT139" i="3"/>
  <c r="AK139" i="3"/>
  <c r="AJ139" i="3" s="1"/>
  <c r="BH139" i="3" s="1"/>
  <c r="AC139" i="3"/>
  <c r="Y139" i="3"/>
  <c r="S139" i="3"/>
  <c r="AB139" i="3" s="1"/>
  <c r="BI138" i="3"/>
  <c r="AW138" i="3"/>
  <c r="AV138" i="3"/>
  <c r="AT138" i="3"/>
  <c r="AL138" i="3"/>
  <c r="AC138" i="3"/>
  <c r="Y138" i="3"/>
  <c r="S138" i="3"/>
  <c r="AB138" i="3" s="1"/>
  <c r="BI137" i="3"/>
  <c r="AW137" i="3"/>
  <c r="AV137" i="3"/>
  <c r="AT137" i="3"/>
  <c r="AL137" i="3"/>
  <c r="AJ137" i="3" s="1"/>
  <c r="BH137" i="3" s="1"/>
  <c r="AC137" i="3"/>
  <c r="Y137" i="3"/>
  <c r="S137" i="3"/>
  <c r="BI136" i="3"/>
  <c r="AW136" i="3"/>
  <c r="AV136" i="3"/>
  <c r="AT136" i="3"/>
  <c r="AK136" i="3"/>
  <c r="AC136" i="3"/>
  <c r="Y136" i="3"/>
  <c r="S136" i="3"/>
  <c r="BI135" i="3"/>
  <c r="AK135" i="3"/>
  <c r="AC135" i="3"/>
  <c r="Y135" i="3"/>
  <c r="S135" i="3"/>
  <c r="BI134" i="3"/>
  <c r="AW134" i="3"/>
  <c r="AV134" i="3"/>
  <c r="AT134" i="3"/>
  <c r="AL134" i="3"/>
  <c r="AC134" i="3"/>
  <c r="Y134" i="3"/>
  <c r="S134" i="3"/>
  <c r="BI133" i="3"/>
  <c r="AW133" i="3"/>
  <c r="AV133" i="3"/>
  <c r="AT133" i="3"/>
  <c r="AK133" i="3"/>
  <c r="AC133" i="3"/>
  <c r="Y133" i="3"/>
  <c r="S133" i="3"/>
  <c r="AB133" i="3" s="1"/>
  <c r="BI132" i="3"/>
  <c r="AW132" i="3"/>
  <c r="AV132" i="3"/>
  <c r="AT132" i="3"/>
  <c r="AK132" i="3"/>
  <c r="AC132" i="3"/>
  <c r="Y132" i="3"/>
  <c r="S132" i="3"/>
  <c r="AB132" i="3" s="1"/>
  <c r="BI131" i="3"/>
  <c r="AW131" i="3"/>
  <c r="AV131" i="3"/>
  <c r="AT131" i="3"/>
  <c r="AK131" i="3"/>
  <c r="AJ131" i="3" s="1"/>
  <c r="BH131" i="3" s="1"/>
  <c r="AC131" i="3"/>
  <c r="Y131" i="3"/>
  <c r="S131" i="3"/>
  <c r="AB131" i="3" s="1"/>
  <c r="BI130" i="3"/>
  <c r="AV130" i="3"/>
  <c r="AT130" i="3"/>
  <c r="AK130" i="3"/>
  <c r="AC130" i="3"/>
  <c r="Y130" i="3"/>
  <c r="S130" i="3"/>
  <c r="AB130" i="3" s="1"/>
  <c r="BI129" i="3"/>
  <c r="AW129" i="3"/>
  <c r="AV129" i="3"/>
  <c r="AT129" i="3"/>
  <c r="AK129" i="3"/>
  <c r="AC129" i="3"/>
  <c r="Y129" i="3"/>
  <c r="S129" i="3"/>
  <c r="AB129" i="3" s="1"/>
  <c r="BI128" i="3"/>
  <c r="AV128" i="3"/>
  <c r="AT128" i="3"/>
  <c r="AK128" i="3"/>
  <c r="AC128" i="3"/>
  <c r="Y128" i="3"/>
  <c r="S128" i="3"/>
  <c r="AB128" i="3" s="1"/>
  <c r="R128" i="3"/>
  <c r="BI127" i="3"/>
  <c r="AV127" i="3"/>
  <c r="AT127" i="3"/>
  <c r="AL127" i="3"/>
  <c r="AC127" i="3"/>
  <c r="Y127" i="3"/>
  <c r="S127" i="3"/>
  <c r="R127" i="3"/>
  <c r="BI126" i="3"/>
  <c r="AW126" i="3"/>
  <c r="AV126" i="3"/>
  <c r="AT126" i="3"/>
  <c r="AN126" i="3"/>
  <c r="AK126" i="3" s="1"/>
  <c r="AC126" i="3"/>
  <c r="Y126" i="3"/>
  <c r="S126" i="3"/>
  <c r="R126" i="3"/>
  <c r="BI125" i="3"/>
  <c r="AW125" i="3"/>
  <c r="AV125" i="3"/>
  <c r="AT125" i="3"/>
  <c r="AN125" i="3"/>
  <c r="AC125" i="3"/>
  <c r="Y125" i="3"/>
  <c r="S125" i="3"/>
  <c r="R125" i="3"/>
  <c r="BI124" i="3"/>
  <c r="AV124" i="3"/>
  <c r="AT124" i="3"/>
  <c r="AL124" i="3"/>
  <c r="AC124" i="3"/>
  <c r="Y124" i="3"/>
  <c r="S124" i="3"/>
  <c r="AB124" i="3" s="1"/>
  <c r="BI123" i="3"/>
  <c r="AV123" i="3"/>
  <c r="AT123" i="3"/>
  <c r="AJ123" i="3"/>
  <c r="BH123" i="3" s="1"/>
  <c r="AC123" i="3"/>
  <c r="Y123" i="3"/>
  <c r="S123" i="3"/>
  <c r="BI122" i="3"/>
  <c r="AT122" i="3"/>
  <c r="AJ122" i="3"/>
  <c r="BH122" i="3" s="1"/>
  <c r="AC122" i="3"/>
  <c r="Y122" i="3"/>
  <c r="S122" i="3"/>
  <c r="BI121" i="3"/>
  <c r="AV121" i="3"/>
  <c r="AT121" i="3"/>
  <c r="AJ121" i="3"/>
  <c r="BH121" i="3" s="1"/>
  <c r="AC121" i="3"/>
  <c r="Y121" i="3"/>
  <c r="S121" i="3"/>
  <c r="AB121" i="3" s="1"/>
  <c r="BI120" i="3"/>
  <c r="AW120" i="3"/>
  <c r="AV120" i="3"/>
  <c r="AT120" i="3"/>
  <c r="AK120" i="3"/>
  <c r="AC120" i="3"/>
  <c r="Y120" i="3"/>
  <c r="S120" i="3"/>
  <c r="BI119" i="3"/>
  <c r="BF119" i="3"/>
  <c r="BF171" i="3" s="1"/>
  <c r="AT119" i="3"/>
  <c r="AL119" i="3"/>
  <c r="AC119" i="3"/>
  <c r="Y119" i="3"/>
  <c r="S119" i="3"/>
  <c r="BI118" i="3"/>
  <c r="AT118" i="3"/>
  <c r="AL118" i="3"/>
  <c r="AJ118" i="3" s="1"/>
  <c r="BH118" i="3" s="1"/>
  <c r="AC118" i="3"/>
  <c r="Y118" i="3"/>
  <c r="S118" i="3"/>
  <c r="BI117" i="3"/>
  <c r="AW117" i="3"/>
  <c r="AV117" i="3"/>
  <c r="AT117" i="3"/>
  <c r="AJ117" i="3"/>
  <c r="BH117" i="3" s="1"/>
  <c r="AC117" i="3"/>
  <c r="Y117" i="3"/>
  <c r="S117" i="3"/>
  <c r="BI116" i="3"/>
  <c r="AT116" i="3"/>
  <c r="AL116" i="3"/>
  <c r="AC116" i="3"/>
  <c r="Y116" i="3"/>
  <c r="S116" i="3"/>
  <c r="AB116" i="3" s="1"/>
  <c r="BI115" i="3"/>
  <c r="AT115" i="3"/>
  <c r="AL115" i="3"/>
  <c r="AC115" i="3"/>
  <c r="Y115" i="3"/>
  <c r="S115" i="3"/>
  <c r="R115" i="3"/>
  <c r="BI114" i="3"/>
  <c r="AT114" i="3"/>
  <c r="AK114" i="3"/>
  <c r="AC114" i="3"/>
  <c r="Y114" i="3"/>
  <c r="S114" i="3"/>
  <c r="AB114" i="3" s="1"/>
  <c r="BI113" i="3"/>
  <c r="AT113" i="3"/>
  <c r="AS113" i="3"/>
  <c r="AS171" i="3" s="1"/>
  <c r="AM113" i="3"/>
  <c r="AL113" i="3"/>
  <c r="AC113" i="3"/>
  <c r="Y113" i="3"/>
  <c r="S113" i="3"/>
  <c r="AB113" i="3" s="1"/>
  <c r="BI112" i="3"/>
  <c r="AT112" i="3"/>
  <c r="AK112" i="3"/>
  <c r="AC112" i="3"/>
  <c r="Y112" i="3"/>
  <c r="S112" i="3"/>
  <c r="AB112" i="3" s="1"/>
  <c r="BI111" i="3"/>
  <c r="AT111" i="3"/>
  <c r="AK111" i="3"/>
  <c r="AC111" i="3"/>
  <c r="Y111" i="3"/>
  <c r="S111" i="3"/>
  <c r="BI110" i="3"/>
  <c r="AT110" i="3"/>
  <c r="AK110" i="3"/>
  <c r="AC110" i="3"/>
  <c r="Y110" i="3"/>
  <c r="S110" i="3"/>
  <c r="AB110" i="3" s="1"/>
  <c r="BI109" i="3"/>
  <c r="AT109" i="3"/>
  <c r="AK109" i="3"/>
  <c r="AC109" i="3"/>
  <c r="Y109" i="3"/>
  <c r="S109" i="3"/>
  <c r="AB109" i="3" s="1"/>
  <c r="BI108" i="3"/>
  <c r="AT108" i="3"/>
  <c r="AJ108" i="3"/>
  <c r="BH108" i="3" s="1"/>
  <c r="AC108" i="3"/>
  <c r="Y108" i="3"/>
  <c r="S108" i="3"/>
  <c r="AB108" i="3" s="1"/>
  <c r="BI107" i="3"/>
  <c r="AT107" i="3"/>
  <c r="AJ107" i="3"/>
  <c r="BH107" i="3" s="1"/>
  <c r="AC107" i="3"/>
  <c r="Y107" i="3"/>
  <c r="S107" i="3"/>
  <c r="BI106" i="3"/>
  <c r="AT106" i="3"/>
  <c r="AK106" i="3"/>
  <c r="AC106" i="3"/>
  <c r="Y106" i="3"/>
  <c r="S106" i="3"/>
  <c r="AB106" i="3" s="1"/>
  <c r="BI105" i="3"/>
  <c r="AW105" i="3"/>
  <c r="AV105" i="3"/>
  <c r="AT105" i="3"/>
  <c r="AK105" i="3"/>
  <c r="AC105" i="3"/>
  <c r="Y105" i="3"/>
  <c r="S105" i="3"/>
  <c r="R105" i="3"/>
  <c r="BI104" i="3"/>
  <c r="AT104" i="3"/>
  <c r="AK104" i="3"/>
  <c r="AC104" i="3"/>
  <c r="Y104" i="3"/>
  <c r="S104" i="3"/>
  <c r="BI103" i="3"/>
  <c r="AW103" i="3"/>
  <c r="AV103" i="3"/>
  <c r="AT103" i="3"/>
  <c r="AL103" i="3"/>
  <c r="AC103" i="3"/>
  <c r="Y103" i="3"/>
  <c r="S103" i="3"/>
  <c r="BI102" i="3"/>
  <c r="AV102" i="3"/>
  <c r="AT102" i="3"/>
  <c r="AN102" i="3"/>
  <c r="AC102" i="3"/>
  <c r="Y102" i="3"/>
  <c r="S102" i="3"/>
  <c r="BI101" i="3"/>
  <c r="AT101" i="3"/>
  <c r="AK101" i="3"/>
  <c r="AC101" i="3"/>
  <c r="Y101" i="3"/>
  <c r="S101" i="3"/>
  <c r="BI100" i="3"/>
  <c r="AV100" i="3"/>
  <c r="AT100" i="3"/>
  <c r="AK100" i="3"/>
  <c r="AC100" i="3"/>
  <c r="Y100" i="3"/>
  <c r="S100" i="3"/>
  <c r="BI99" i="3"/>
  <c r="AT99" i="3"/>
  <c r="AK99" i="3"/>
  <c r="AC99" i="3"/>
  <c r="Y99" i="3"/>
  <c r="S99" i="3"/>
  <c r="AC98" i="3"/>
  <c r="S98" i="3"/>
  <c r="P98" i="3" s="1"/>
  <c r="M98" i="3"/>
  <c r="BI97" i="3"/>
  <c r="AT97" i="3"/>
  <c r="AJ97" i="3"/>
  <c r="BH97" i="3" s="1"/>
  <c r="AC97" i="3"/>
  <c r="Y97" i="3"/>
  <c r="S97" i="3"/>
  <c r="AC96" i="3"/>
  <c r="S96" i="3"/>
  <c r="M96" i="3"/>
  <c r="BI95" i="3"/>
  <c r="AT95" i="3"/>
  <c r="AJ95" i="3"/>
  <c r="BH95" i="3" s="1"/>
  <c r="AC95" i="3"/>
  <c r="Y95" i="3"/>
  <c r="S95" i="3"/>
  <c r="BI94" i="3"/>
  <c r="AT94" i="3"/>
  <c r="AK94" i="3"/>
  <c r="AC94" i="3"/>
  <c r="Y94" i="3"/>
  <c r="S94" i="3"/>
  <c r="BI93" i="3"/>
  <c r="AT93" i="3"/>
  <c r="AK93" i="3"/>
  <c r="AC93" i="3"/>
  <c r="Y93" i="3"/>
  <c r="S93" i="3"/>
  <c r="BI92" i="3"/>
  <c r="AT92" i="3"/>
  <c r="AK92" i="3"/>
  <c r="AJ92" i="3" s="1"/>
  <c r="BH92" i="3" s="1"/>
  <c r="AC92" i="3"/>
  <c r="Y92" i="3"/>
  <c r="S92" i="3"/>
  <c r="BI91" i="3"/>
  <c r="AT91" i="3"/>
  <c r="AK91" i="3"/>
  <c r="AC91" i="3"/>
  <c r="Y91" i="3"/>
  <c r="S91" i="3"/>
  <c r="AB91" i="3" s="1"/>
  <c r="BI90" i="3"/>
  <c r="AT90" i="3"/>
  <c r="AK90" i="3"/>
  <c r="AJ90" i="3" s="1"/>
  <c r="BH90" i="3" s="1"/>
  <c r="AC90" i="3"/>
  <c r="Y90" i="3"/>
  <c r="S90" i="3"/>
  <c r="BI89" i="3"/>
  <c r="AT89" i="3"/>
  <c r="AK89" i="3"/>
  <c r="AC89" i="3"/>
  <c r="Y89" i="3"/>
  <c r="S89" i="3"/>
  <c r="BI88" i="3"/>
  <c r="AK88" i="3"/>
  <c r="AC88" i="3"/>
  <c r="Y88" i="3"/>
  <c r="S88" i="3"/>
  <c r="AB88" i="3" s="1"/>
  <c r="BI87" i="3"/>
  <c r="AV87" i="3"/>
  <c r="AT87" i="3"/>
  <c r="AL87" i="3"/>
  <c r="AJ87" i="3" s="1"/>
  <c r="BH87" i="3" s="1"/>
  <c r="AC87" i="3"/>
  <c r="Y87" i="3"/>
  <c r="S87" i="3"/>
  <c r="BI86" i="3"/>
  <c r="AT86" i="3"/>
  <c r="AL86" i="3"/>
  <c r="AC86" i="3"/>
  <c r="Y86" i="3"/>
  <c r="S86" i="3"/>
  <c r="AB86" i="3" s="1"/>
  <c r="BI85" i="3"/>
  <c r="AT85" i="3"/>
  <c r="AL85" i="3"/>
  <c r="AC85" i="3"/>
  <c r="Y85" i="3"/>
  <c r="S85" i="3"/>
  <c r="BI84" i="3"/>
  <c r="AT84" i="3"/>
  <c r="AN84" i="3"/>
  <c r="AK84" i="3" s="1"/>
  <c r="AC84" i="3"/>
  <c r="Y84" i="3"/>
  <c r="S84" i="3"/>
  <c r="AB84" i="3" s="1"/>
  <c r="R84" i="3"/>
  <c r="BI83" i="3"/>
  <c r="AV83" i="3"/>
  <c r="AT83" i="3"/>
  <c r="AL83" i="3"/>
  <c r="AJ83" i="3" s="1"/>
  <c r="BH83" i="3" s="1"/>
  <c r="AC83" i="3"/>
  <c r="Y83" i="3"/>
  <c r="S83" i="3"/>
  <c r="AB83" i="3" s="1"/>
  <c r="BI82" i="3"/>
  <c r="AV82" i="3"/>
  <c r="AT82" i="3"/>
  <c r="AK82" i="3"/>
  <c r="AJ82" i="3" s="1"/>
  <c r="BH82" i="3" s="1"/>
  <c r="AC82" i="3"/>
  <c r="Y82" i="3"/>
  <c r="S82" i="3"/>
  <c r="BI81" i="3"/>
  <c r="AV81" i="3"/>
  <c r="AT81" i="3"/>
  <c r="AK81" i="3"/>
  <c r="AJ81" i="3" s="1"/>
  <c r="BH81" i="3" s="1"/>
  <c r="AC81" i="3"/>
  <c r="Y81" i="3"/>
  <c r="S81" i="3"/>
  <c r="AB81" i="3" s="1"/>
  <c r="BI80" i="3"/>
  <c r="AV80" i="3"/>
  <c r="AT80" i="3"/>
  <c r="AK80" i="3"/>
  <c r="AC80" i="3"/>
  <c r="Y80" i="3"/>
  <c r="S80" i="3"/>
  <c r="BI79" i="3"/>
  <c r="AT79" i="3"/>
  <c r="AM79" i="3"/>
  <c r="AC79" i="3"/>
  <c r="Y79" i="3"/>
  <c r="S79" i="3"/>
  <c r="R79" i="3"/>
  <c r="BI78" i="3"/>
  <c r="AV78" i="3"/>
  <c r="AT78" i="3"/>
  <c r="AK78" i="3"/>
  <c r="AC78" i="3"/>
  <c r="Y78" i="3"/>
  <c r="S78" i="3"/>
  <c r="AB78" i="3" s="1"/>
  <c r="R78" i="3"/>
  <c r="BI77" i="3"/>
  <c r="AT77" i="3"/>
  <c r="AK77" i="3"/>
  <c r="AC77" i="3"/>
  <c r="Y77" i="3"/>
  <c r="S77" i="3"/>
  <c r="BI76" i="3"/>
  <c r="AT76" i="3"/>
  <c r="AK76" i="3"/>
  <c r="AC76" i="3"/>
  <c r="Y76" i="3"/>
  <c r="S76" i="3"/>
  <c r="R76" i="3"/>
  <c r="BI75" i="3"/>
  <c r="AT75" i="3"/>
  <c r="AK75" i="3"/>
  <c r="AC75" i="3"/>
  <c r="Y75" i="3"/>
  <c r="V75" i="3"/>
  <c r="V171" i="3" s="1"/>
  <c r="S75" i="3"/>
  <c r="R75" i="3"/>
  <c r="BI74" i="3"/>
  <c r="AT74" i="3"/>
  <c r="AK74" i="3"/>
  <c r="AC74" i="3"/>
  <c r="Y74" i="3"/>
  <c r="S74" i="3"/>
  <c r="BI73" i="3"/>
  <c r="AK73" i="3"/>
  <c r="AC73" i="3"/>
  <c r="Y73" i="3"/>
  <c r="S73" i="3"/>
  <c r="AB73" i="3" s="1"/>
  <c r="BI72" i="3"/>
  <c r="AV72" i="3"/>
  <c r="AT72" i="3"/>
  <c r="AK72" i="3"/>
  <c r="AC72" i="3"/>
  <c r="Y72" i="3"/>
  <c r="S72" i="3"/>
  <c r="AB72" i="3" s="1"/>
  <c r="BI71" i="3"/>
  <c r="AV71" i="3"/>
  <c r="AT71" i="3"/>
  <c r="AK71" i="3"/>
  <c r="AJ71" i="3" s="1"/>
  <c r="BH71" i="3" s="1"/>
  <c r="AC71" i="3"/>
  <c r="Y71" i="3"/>
  <c r="S71" i="3"/>
  <c r="AB71" i="3" s="1"/>
  <c r="BI70" i="3"/>
  <c r="AT70" i="3"/>
  <c r="AK70" i="3"/>
  <c r="AC70" i="3"/>
  <c r="Y70" i="3"/>
  <c r="S70" i="3"/>
  <c r="AB70" i="3" s="1"/>
  <c r="BI69" i="3"/>
  <c r="AT69" i="3"/>
  <c r="AK69" i="3"/>
  <c r="AC69" i="3"/>
  <c r="Y69" i="3"/>
  <c r="S69" i="3"/>
  <c r="R69" i="3"/>
  <c r="BI68" i="3"/>
  <c r="AT68" i="3"/>
  <c r="AK68" i="3"/>
  <c r="AC68" i="3"/>
  <c r="Y68" i="3"/>
  <c r="S68" i="3"/>
  <c r="BI67" i="3"/>
  <c r="AT67" i="3"/>
  <c r="AK67" i="3"/>
  <c r="AC67" i="3"/>
  <c r="Y67" i="3"/>
  <c r="S67" i="3"/>
  <c r="BI66" i="3"/>
  <c r="AT66" i="3"/>
  <c r="AK66" i="3"/>
  <c r="AJ66" i="3" s="1"/>
  <c r="BH66" i="3" s="1"/>
  <c r="AC66" i="3"/>
  <c r="Y66" i="3"/>
  <c r="S66" i="3"/>
  <c r="BI65" i="3"/>
  <c r="AW65" i="3"/>
  <c r="AV65" i="3"/>
  <c r="AT65" i="3"/>
  <c r="AN65" i="3"/>
  <c r="AC65" i="3"/>
  <c r="Y65" i="3"/>
  <c r="S65" i="3"/>
  <c r="R65" i="3"/>
  <c r="BI64" i="3"/>
  <c r="AV64" i="3"/>
  <c r="AT64" i="3"/>
  <c r="AK64" i="3"/>
  <c r="AJ64" i="3" s="1"/>
  <c r="BH64" i="3" s="1"/>
  <c r="AC64" i="3"/>
  <c r="Y64" i="3"/>
  <c r="S64" i="3"/>
  <c r="BI63" i="3"/>
  <c r="AT63" i="3"/>
  <c r="AL63" i="3"/>
  <c r="AC63" i="3"/>
  <c r="Y63" i="3"/>
  <c r="S63" i="3"/>
  <c r="AB63" i="3" s="1"/>
  <c r="BI62" i="3"/>
  <c r="AT62" i="3"/>
  <c r="AK62" i="3"/>
  <c r="AJ62" i="3" s="1"/>
  <c r="BH62" i="3" s="1"/>
  <c r="AC62" i="3"/>
  <c r="Y62" i="3"/>
  <c r="S62" i="3"/>
  <c r="R62" i="3"/>
  <c r="BI61" i="3"/>
  <c r="AV61" i="3"/>
  <c r="AT61" i="3"/>
  <c r="AL61" i="3"/>
  <c r="AC61" i="3"/>
  <c r="Y61" i="3"/>
  <c r="S61" i="3"/>
  <c r="AB61" i="3" s="1"/>
  <c r="R61" i="3"/>
  <c r="BI60" i="3"/>
  <c r="AT60" i="3"/>
  <c r="AK60" i="3"/>
  <c r="AJ60" i="3" s="1"/>
  <c r="BH60" i="3" s="1"/>
  <c r="AC60" i="3"/>
  <c r="Y60" i="3"/>
  <c r="S60" i="3"/>
  <c r="R60" i="3"/>
  <c r="BI59" i="3"/>
  <c r="AT59" i="3"/>
  <c r="AK59" i="3"/>
  <c r="AC59" i="3"/>
  <c r="Y59" i="3"/>
  <c r="S59" i="3"/>
  <c r="AB59" i="3" s="1"/>
  <c r="R59" i="3"/>
  <c r="BI58" i="3"/>
  <c r="AW58" i="3"/>
  <c r="AV58" i="3"/>
  <c r="AT58" i="3"/>
  <c r="AK58" i="3"/>
  <c r="AC58" i="3"/>
  <c r="Y58" i="3"/>
  <c r="S58" i="3"/>
  <c r="AB58" i="3" s="1"/>
  <c r="R58" i="3"/>
  <c r="BI57" i="3"/>
  <c r="AW57" i="3"/>
  <c r="AV57" i="3"/>
  <c r="AT57" i="3"/>
  <c r="AK57" i="3"/>
  <c r="AJ57" i="3" s="1"/>
  <c r="BH57" i="3" s="1"/>
  <c r="AC57" i="3"/>
  <c r="Y57" i="3"/>
  <c r="S57" i="3"/>
  <c r="BI56" i="3"/>
  <c r="AW56" i="3"/>
  <c r="AV56" i="3"/>
  <c r="AT56" i="3"/>
  <c r="AK56" i="3"/>
  <c r="AJ56" i="3" s="1"/>
  <c r="BH56" i="3" s="1"/>
  <c r="AC56" i="3"/>
  <c r="Y56" i="3"/>
  <c r="S56" i="3"/>
  <c r="AB56" i="3" s="1"/>
  <c r="R56" i="3"/>
  <c r="BI55" i="3"/>
  <c r="AT55" i="3"/>
  <c r="AK55" i="3"/>
  <c r="AC55" i="3"/>
  <c r="Y55" i="3"/>
  <c r="S55" i="3"/>
  <c r="AB55" i="3" s="1"/>
  <c r="R55" i="3"/>
  <c r="BI54" i="3"/>
  <c r="AW54" i="3"/>
  <c r="AV54" i="3"/>
  <c r="AT54" i="3"/>
  <c r="AN54" i="3"/>
  <c r="AC54" i="3"/>
  <c r="Y54" i="3"/>
  <c r="S54" i="3"/>
  <c r="BI53" i="3"/>
  <c r="AT53" i="3"/>
  <c r="AK53" i="3"/>
  <c r="AC53" i="3"/>
  <c r="Y53" i="3"/>
  <c r="S53" i="3"/>
  <c r="BI52" i="3"/>
  <c r="AT52" i="3"/>
  <c r="AK52" i="3"/>
  <c r="AC52" i="3"/>
  <c r="Y52" i="3"/>
  <c r="S52" i="3"/>
  <c r="BI51" i="3"/>
  <c r="AT51" i="3"/>
  <c r="AK51" i="3"/>
  <c r="AC51" i="3"/>
  <c r="Y51" i="3"/>
  <c r="S51" i="3"/>
  <c r="BI50" i="3"/>
  <c r="AT50" i="3"/>
  <c r="AK50" i="3"/>
  <c r="AC50" i="3"/>
  <c r="Y50" i="3"/>
  <c r="S50" i="3"/>
  <c r="BI49" i="3"/>
  <c r="AL49" i="3"/>
  <c r="AC49" i="3"/>
  <c r="Y49" i="3"/>
  <c r="S49" i="3"/>
  <c r="BI48" i="3"/>
  <c r="AL48" i="3"/>
  <c r="AC48" i="3"/>
  <c r="Y48" i="3"/>
  <c r="S48" i="3"/>
  <c r="BI47" i="3"/>
  <c r="AT47" i="3"/>
  <c r="AM47" i="3"/>
  <c r="AK47" i="3" s="1"/>
  <c r="AC47" i="3"/>
  <c r="Y47" i="3"/>
  <c r="S47" i="3"/>
  <c r="AB47" i="3" s="1"/>
  <c r="R47" i="3"/>
  <c r="BI46" i="3"/>
  <c r="AW46" i="3"/>
  <c r="AV46" i="3"/>
  <c r="AT46" i="3"/>
  <c r="AK46" i="3"/>
  <c r="AC46" i="3"/>
  <c r="Y46" i="3"/>
  <c r="S46" i="3"/>
  <c r="AB46" i="3" s="1"/>
  <c r="R46" i="3"/>
  <c r="BI45" i="3"/>
  <c r="AW45" i="3"/>
  <c r="AV45" i="3"/>
  <c r="AT45" i="3"/>
  <c r="AN45" i="3"/>
  <c r="AK45" i="3" s="1"/>
  <c r="AC45" i="3"/>
  <c r="Y45" i="3"/>
  <c r="S45" i="3"/>
  <c r="AB45" i="3" s="1"/>
  <c r="R45" i="3"/>
  <c r="BI44" i="3"/>
  <c r="AW44" i="3"/>
  <c r="AV44" i="3"/>
  <c r="AT44" i="3"/>
  <c r="AN44" i="3"/>
  <c r="AC44" i="3"/>
  <c r="Y44" i="3"/>
  <c r="S44" i="3"/>
  <c r="R44" i="3"/>
  <c r="BI43" i="3"/>
  <c r="AT43" i="3"/>
  <c r="AJ43" i="3"/>
  <c r="BH43" i="3" s="1"/>
  <c r="AC43" i="3"/>
  <c r="Y43" i="3"/>
  <c r="S43" i="3"/>
  <c r="AB43" i="3" s="1"/>
  <c r="BI42" i="3"/>
  <c r="AT42" i="3"/>
  <c r="AK42" i="3"/>
  <c r="AC42" i="3"/>
  <c r="Y42" i="3"/>
  <c r="S42" i="3"/>
  <c r="AB42" i="3" s="1"/>
  <c r="BI41" i="3"/>
  <c r="AT41" i="3"/>
  <c r="AK41" i="3"/>
  <c r="AC41" i="3"/>
  <c r="Y41" i="3"/>
  <c r="S41" i="3"/>
  <c r="AB41" i="3" s="1"/>
  <c r="R41" i="3"/>
  <c r="BI40" i="3"/>
  <c r="AT40" i="3"/>
  <c r="AK40" i="3"/>
  <c r="AC40" i="3"/>
  <c r="Y40" i="3"/>
  <c r="S40" i="3"/>
  <c r="AB40" i="3" s="1"/>
  <c r="R40" i="3"/>
  <c r="BI39" i="3"/>
  <c r="AW39" i="3"/>
  <c r="AV39" i="3"/>
  <c r="AT39" i="3"/>
  <c r="AK39" i="3"/>
  <c r="AC39" i="3"/>
  <c r="Y39" i="3"/>
  <c r="S39" i="3"/>
  <c r="R39" i="3"/>
  <c r="BI38" i="3"/>
  <c r="AT38" i="3"/>
  <c r="AN38" i="3"/>
  <c r="AC38" i="3"/>
  <c r="Y38" i="3"/>
  <c r="S38" i="3"/>
  <c r="BI37" i="3"/>
  <c r="AV37" i="3"/>
  <c r="AT37" i="3"/>
  <c r="AK37" i="3"/>
  <c r="AC37" i="3"/>
  <c r="Y37" i="3"/>
  <c r="S37" i="3"/>
  <c r="AB37" i="3" s="1"/>
  <c r="BI36" i="3"/>
  <c r="AV36" i="3"/>
  <c r="AT36" i="3"/>
  <c r="AK36" i="3"/>
  <c r="AJ36" i="3" s="1"/>
  <c r="BH36" i="3" s="1"/>
  <c r="AC36" i="3"/>
  <c r="Y36" i="3"/>
  <c r="S36" i="3"/>
  <c r="BI35" i="3"/>
  <c r="AT35" i="3"/>
  <c r="AK35" i="3"/>
  <c r="AC35" i="3"/>
  <c r="Y35" i="3"/>
  <c r="S35" i="3"/>
  <c r="AB35" i="3" s="1"/>
  <c r="R35" i="3"/>
  <c r="BI34" i="3"/>
  <c r="AT34" i="3"/>
  <c r="AK34" i="3"/>
  <c r="AC34" i="3"/>
  <c r="Y34" i="3"/>
  <c r="S34" i="3"/>
  <c r="R34" i="3"/>
  <c r="BI33" i="3"/>
  <c r="AT33" i="3"/>
  <c r="AK33" i="3"/>
  <c r="AJ33" i="3" s="1"/>
  <c r="BH33" i="3" s="1"/>
  <c r="AC33" i="3"/>
  <c r="Y33" i="3"/>
  <c r="S33" i="3"/>
  <c r="BI32" i="3"/>
  <c r="AW32" i="3"/>
  <c r="AV32" i="3"/>
  <c r="AT32" i="3"/>
  <c r="AK32" i="3"/>
  <c r="AC32" i="3"/>
  <c r="Y32" i="3"/>
  <c r="S32" i="3"/>
  <c r="R32" i="3"/>
  <c r="BI31" i="3"/>
  <c r="AT31" i="3"/>
  <c r="AK31" i="3"/>
  <c r="AC31" i="3"/>
  <c r="Y31" i="3"/>
  <c r="S31" i="3"/>
  <c r="BI30" i="3"/>
  <c r="AW30" i="3"/>
  <c r="AV30" i="3"/>
  <c r="AT30" i="3"/>
  <c r="AN30" i="3"/>
  <c r="AK30" i="3" s="1"/>
  <c r="AJ30" i="3" s="1"/>
  <c r="BH30" i="3" s="1"/>
  <c r="AC30" i="3"/>
  <c r="Y30" i="3"/>
  <c r="S30" i="3"/>
  <c r="R30" i="3"/>
  <c r="BI29" i="3"/>
  <c r="AW29" i="3"/>
  <c r="AV29" i="3"/>
  <c r="AT29" i="3"/>
  <c r="AK29" i="3"/>
  <c r="AC29" i="3"/>
  <c r="Y29" i="3"/>
  <c r="S29" i="3"/>
  <c r="BI28" i="3"/>
  <c r="AT28" i="3"/>
  <c r="AN28" i="3"/>
  <c r="AC28" i="3"/>
  <c r="Y28" i="3"/>
  <c r="S28" i="3"/>
  <c r="R28" i="3"/>
  <c r="BI27" i="3"/>
  <c r="AW27" i="3"/>
  <c r="AV27" i="3"/>
  <c r="AT27" i="3"/>
  <c r="AN27" i="3"/>
  <c r="AK27" i="3" s="1"/>
  <c r="AJ27" i="3" s="1"/>
  <c r="BH27" i="3" s="1"/>
  <c r="AC27" i="3"/>
  <c r="Y27" i="3"/>
  <c r="S27" i="3"/>
  <c r="R27" i="3"/>
  <c r="BI26" i="3"/>
  <c r="AL26" i="3"/>
  <c r="AJ26" i="3" s="1"/>
  <c r="BH26" i="3" s="1"/>
  <c r="AC26" i="3"/>
  <c r="Y26" i="3"/>
  <c r="S26" i="3"/>
  <c r="AB26" i="3" s="1"/>
  <c r="R26" i="3"/>
  <c r="BI25" i="3"/>
  <c r="AL25" i="3"/>
  <c r="AJ25" i="3" s="1"/>
  <c r="BH25" i="3" s="1"/>
  <c r="AC25" i="3"/>
  <c r="Y25" i="3"/>
  <c r="S25" i="3"/>
  <c r="R25" i="3"/>
  <c r="BI24" i="3"/>
  <c r="AW24" i="3"/>
  <c r="AV24" i="3"/>
  <c r="AT24" i="3"/>
  <c r="AM24" i="3"/>
  <c r="AK24" i="3" s="1"/>
  <c r="AC24" i="3"/>
  <c r="Y24" i="3"/>
  <c r="S24" i="3"/>
  <c r="BI23" i="3"/>
  <c r="AW23" i="3"/>
  <c r="AV23" i="3"/>
  <c r="AT23" i="3"/>
  <c r="AN23" i="3"/>
  <c r="AC23" i="3"/>
  <c r="Y23" i="3"/>
  <c r="S23" i="3"/>
  <c r="AB23" i="3" s="1"/>
  <c r="BI22" i="3"/>
  <c r="AW22" i="3"/>
  <c r="AV22" i="3"/>
  <c r="AT22" i="3"/>
  <c r="AK22" i="3"/>
  <c r="AJ22" i="3" s="1"/>
  <c r="BH22" i="3" s="1"/>
  <c r="AC22" i="3"/>
  <c r="Y22" i="3"/>
  <c r="S22" i="3"/>
  <c r="R22" i="3"/>
  <c r="BI21" i="3"/>
  <c r="AV21" i="3"/>
  <c r="AT21" i="3"/>
  <c r="AL21" i="3"/>
  <c r="AJ21" i="3" s="1"/>
  <c r="BH21" i="3" s="1"/>
  <c r="AC21" i="3"/>
  <c r="Y21" i="3"/>
  <c r="S21" i="3"/>
  <c r="AV20" i="3"/>
  <c r="AT20" i="3"/>
  <c r="AJ20" i="3"/>
  <c r="AC20" i="3"/>
  <c r="Y20" i="3"/>
  <c r="S20" i="3"/>
  <c r="AB20" i="3" s="1"/>
  <c r="AV19" i="3"/>
  <c r="AT19" i="3"/>
  <c r="AJ19" i="3"/>
  <c r="AC19" i="3"/>
  <c r="Y19" i="3"/>
  <c r="S19" i="3"/>
  <c r="BI18" i="3"/>
  <c r="AW18" i="3"/>
  <c r="AV18" i="3"/>
  <c r="AT18" i="3"/>
  <c r="AL18" i="3"/>
  <c r="AJ18" i="3" s="1"/>
  <c r="BH18" i="3" s="1"/>
  <c r="AC18" i="3"/>
  <c r="Y18" i="3"/>
  <c r="S18" i="3"/>
  <c r="AT17" i="3"/>
  <c r="AC17" i="3"/>
  <c r="Y17" i="3"/>
  <c r="S17" i="3"/>
  <c r="AT16" i="3"/>
  <c r="AC16" i="3"/>
  <c r="Y16" i="3"/>
  <c r="S16" i="3"/>
  <c r="AC15" i="3"/>
  <c r="Y15" i="3"/>
  <c r="S15" i="3"/>
  <c r="BI14" i="3"/>
  <c r="AW14" i="3"/>
  <c r="AV14" i="3"/>
  <c r="AT14" i="3"/>
  <c r="AN14" i="3"/>
  <c r="AK14" i="3" s="1"/>
  <c r="AC14" i="3"/>
  <c r="Y14" i="3"/>
  <c r="S14" i="3"/>
  <c r="AC13" i="3"/>
  <c r="S13" i="3"/>
  <c r="BI12" i="3"/>
  <c r="AW12" i="3"/>
  <c r="AV12" i="3"/>
  <c r="AT12" i="3"/>
  <c r="AN12" i="3"/>
  <c r="AC12" i="3"/>
  <c r="Y12" i="3"/>
  <c r="S12" i="3"/>
  <c r="BI11" i="3"/>
  <c r="AK11" i="3"/>
  <c r="AC11" i="3"/>
  <c r="Y11" i="3"/>
  <c r="S11" i="3"/>
  <c r="AB11" i="3" s="1"/>
  <c r="R11" i="3"/>
  <c r="BI10" i="3"/>
  <c r="AJ10" i="3"/>
  <c r="BH10" i="3" s="1"/>
  <c r="AC10" i="3"/>
  <c r="Y10" i="3"/>
  <c r="S10" i="3"/>
  <c r="BI9" i="3"/>
  <c r="AW9" i="3"/>
  <c r="AV9" i="3"/>
  <c r="AT9" i="3"/>
  <c r="AK9" i="3"/>
  <c r="AC9" i="3"/>
  <c r="Y9" i="3"/>
  <c r="S9" i="3"/>
  <c r="R9" i="3"/>
  <c r="BI8" i="3"/>
  <c r="AV8" i="3"/>
  <c r="AT8" i="3"/>
  <c r="AJ8" i="3"/>
  <c r="BH8" i="3" s="1"/>
  <c r="AC8" i="3"/>
  <c r="Y8" i="3"/>
  <c r="S8" i="3"/>
  <c r="AB8" i="3" s="1"/>
  <c r="R8" i="3"/>
  <c r="BI7" i="3"/>
  <c r="AT7" i="3"/>
  <c r="AK7" i="3"/>
  <c r="AJ7" i="3" s="1"/>
  <c r="AC7" i="3"/>
  <c r="Y7" i="3"/>
  <c r="S7" i="3"/>
  <c r="AB7" i="3" s="1"/>
  <c r="R7" i="3"/>
  <c r="BI6" i="3"/>
  <c r="BH6" i="3"/>
  <c r="AW6" i="3"/>
  <c r="AV6" i="3"/>
  <c r="AT6" i="3"/>
  <c r="AF6" i="3"/>
  <c r="AF171" i="3" s="1"/>
  <c r="AC6" i="3"/>
  <c r="Y6" i="3"/>
  <c r="T6" i="3"/>
  <c r="T171" i="3" s="1"/>
  <c r="S6" i="3"/>
  <c r="AB6" i="3" s="1"/>
  <c r="R6" i="3"/>
  <c r="AJ161" i="3" l="1"/>
  <c r="BH161" i="3" s="1"/>
  <c r="AK65" i="3"/>
  <c r="AJ65" i="3" s="1"/>
  <c r="BH65" i="3" s="1"/>
  <c r="AJ135" i="3"/>
  <c r="BH135" i="3" s="1"/>
  <c r="AJ76" i="3"/>
  <c r="BH76" i="3" s="1"/>
  <c r="AJ67" i="3"/>
  <c r="BH67" i="3" s="1"/>
  <c r="AJ68" i="3"/>
  <c r="BH68" i="3" s="1"/>
  <c r="AJ151" i="3"/>
  <c r="BH151" i="3" s="1"/>
  <c r="AJ93" i="3"/>
  <c r="BH93" i="3" s="1"/>
  <c r="AJ160" i="3"/>
  <c r="BH160" i="3" s="1"/>
  <c r="AH95" i="3"/>
  <c r="AJ147" i="3"/>
  <c r="BH147" i="3" s="1"/>
  <c r="AB28" i="3"/>
  <c r="AJ29" i="3"/>
  <c r="BH29" i="3" s="1"/>
  <c r="AB89" i="3"/>
  <c r="AJ115" i="3"/>
  <c r="BH115" i="3" s="1"/>
  <c r="AJ9" i="3"/>
  <c r="BH9" i="3" s="1"/>
  <c r="AB98" i="3"/>
  <c r="AB101" i="3"/>
  <c r="AJ127" i="3"/>
  <c r="BH127" i="3" s="1"/>
  <c r="AJ77" i="3"/>
  <c r="BH77" i="3" s="1"/>
  <c r="AB100" i="3"/>
  <c r="AJ153" i="3"/>
  <c r="BH153" i="3" s="1"/>
  <c r="AB105" i="3"/>
  <c r="AK63" i="3"/>
  <c r="AJ63" i="3" s="1"/>
  <c r="BH63" i="3" s="1"/>
  <c r="AB85" i="3"/>
  <c r="AB103" i="3"/>
  <c r="AB65" i="3"/>
  <c r="AB79" i="3"/>
  <c r="AJ74" i="3"/>
  <c r="BH74" i="3" s="1"/>
  <c r="AK102" i="3"/>
  <c r="AB62" i="3"/>
  <c r="AJ41" i="3"/>
  <c r="BH41" i="3" s="1"/>
  <c r="AJ48" i="3"/>
  <c r="BH48" i="3" s="1"/>
  <c r="AB95" i="3"/>
  <c r="AJ109" i="3"/>
  <c r="BH109" i="3" s="1"/>
  <c r="AJ58" i="3"/>
  <c r="BH58" i="3" s="1"/>
  <c r="AJ69" i="3"/>
  <c r="BH69" i="3" s="1"/>
  <c r="AB82" i="3"/>
  <c r="AB93" i="3"/>
  <c r="AJ111" i="3"/>
  <c r="BH111" i="3" s="1"/>
  <c r="AB122" i="3"/>
  <c r="AJ128" i="3"/>
  <c r="BH128" i="3" s="1"/>
  <c r="AB10" i="3"/>
  <c r="AJ14" i="3"/>
  <c r="BH14" i="3" s="1"/>
  <c r="AB96" i="3"/>
  <c r="AB153" i="3"/>
  <c r="AB104" i="3"/>
  <c r="AJ47" i="3"/>
  <c r="BH47" i="3" s="1"/>
  <c r="AJ126" i="3"/>
  <c r="BH126" i="3" s="1"/>
  <c r="AJ140" i="3"/>
  <c r="BH140" i="3" s="1"/>
  <c r="AB159" i="3"/>
  <c r="AW171" i="3"/>
  <c r="AB32" i="3"/>
  <c r="AB66" i="3"/>
  <c r="AB67" i="3"/>
  <c r="AB75" i="3"/>
  <c r="AJ99" i="3"/>
  <c r="BH99" i="3" s="1"/>
  <c r="AB119" i="3"/>
  <c r="AB127" i="3"/>
  <c r="AJ133" i="3"/>
  <c r="BH133" i="3" s="1"/>
  <c r="AB148" i="3"/>
  <c r="AK28" i="3"/>
  <c r="AJ28" i="3" s="1"/>
  <c r="BH28" i="3" s="1"/>
  <c r="AK38" i="3"/>
  <c r="AJ38" i="3" s="1"/>
  <c r="BH38" i="3" s="1"/>
  <c r="AJ49" i="3"/>
  <c r="BH49" i="3" s="1"/>
  <c r="AB74" i="3"/>
  <c r="AB94" i="3"/>
  <c r="AJ94" i="3"/>
  <c r="BH94" i="3" s="1"/>
  <c r="BK96" i="3"/>
  <c r="AJ101" i="3"/>
  <c r="BH101" i="3" s="1"/>
  <c r="AB115" i="3"/>
  <c r="AJ119" i="3"/>
  <c r="BH119" i="3" s="1"/>
  <c r="AJ120" i="3"/>
  <c r="BH120" i="3" s="1"/>
  <c r="AB140" i="3"/>
  <c r="AB144" i="3"/>
  <c r="AJ145" i="3"/>
  <c r="BH145" i="3" s="1"/>
  <c r="AK23" i="3"/>
  <c r="AJ23" i="3" s="1"/>
  <c r="BH23" i="3" s="1"/>
  <c r="AJ46" i="3"/>
  <c r="BH46" i="3" s="1"/>
  <c r="AJ55" i="3"/>
  <c r="BH55" i="3" s="1"/>
  <c r="AH97" i="3"/>
  <c r="AJ110" i="3"/>
  <c r="BH110" i="3" s="1"/>
  <c r="AJ114" i="3"/>
  <c r="BH114" i="3" s="1"/>
  <c r="AB137" i="3"/>
  <c r="AB158" i="3"/>
  <c r="AB134" i="3"/>
  <c r="AJ138" i="3"/>
  <c r="BH138" i="3" s="1"/>
  <c r="AB141" i="3"/>
  <c r="AJ142" i="3"/>
  <c r="BH142" i="3" s="1"/>
  <c r="AJ152" i="3"/>
  <c r="BH152" i="3" s="1"/>
  <c r="AB155" i="3"/>
  <c r="AJ155" i="3"/>
  <c r="BH155" i="3" s="1"/>
  <c r="AJ158" i="3"/>
  <c r="BH158" i="3" s="1"/>
  <c r="AJ162" i="3"/>
  <c r="BH162" i="3" s="1"/>
  <c r="AJ163" i="3"/>
  <c r="BH163" i="3" s="1"/>
  <c r="AJ164" i="3"/>
  <c r="BH164" i="3" s="1"/>
  <c r="AB60" i="3"/>
  <c r="AB64" i="3"/>
  <c r="AB12" i="3"/>
  <c r="AB24" i="3"/>
  <c r="AB31" i="3"/>
  <c r="AB38" i="3"/>
  <c r="AB44" i="3"/>
  <c r="AB54" i="3"/>
  <c r="AB57" i="3"/>
  <c r="AB13" i="3"/>
  <c r="AB48" i="3"/>
  <c r="BH7" i="3"/>
  <c r="AN171" i="3"/>
  <c r="AB22" i="3"/>
  <c r="AJ24" i="3"/>
  <c r="BH24" i="3" s="1"/>
  <c r="Y171" i="3"/>
  <c r="AO171" i="3"/>
  <c r="AV171" i="3"/>
  <c r="BI171" i="3"/>
  <c r="AJ11" i="3"/>
  <c r="BH11" i="3" s="1"/>
  <c r="AK12" i="3"/>
  <c r="AB14" i="3"/>
  <c r="AJ35" i="3"/>
  <c r="BH35" i="3" s="1"/>
  <c r="AJ45" i="3"/>
  <c r="BH45" i="3" s="1"/>
  <c r="AB49" i="3"/>
  <c r="AJ85" i="3"/>
  <c r="BH85" i="3" s="1"/>
  <c r="AB9" i="3"/>
  <c r="AB21" i="3"/>
  <c r="AC171" i="3"/>
  <c r="AT171" i="3"/>
  <c r="AB15" i="3"/>
  <c r="AB17" i="3"/>
  <c r="AM171" i="3"/>
  <c r="AB25" i="3"/>
  <c r="AJ34" i="3"/>
  <c r="BH34" i="3" s="1"/>
  <c r="AJ40" i="3"/>
  <c r="BH40" i="3" s="1"/>
  <c r="AB68" i="3"/>
  <c r="AJ106" i="3"/>
  <c r="BH106" i="3" s="1"/>
  <c r="AB18" i="3"/>
  <c r="AJ39" i="3"/>
  <c r="BH39" i="3" s="1"/>
  <c r="S171" i="3"/>
  <c r="AB16" i="3"/>
  <c r="AB19" i="3"/>
  <c r="AB29" i="3"/>
  <c r="AJ37" i="3"/>
  <c r="BH37" i="3" s="1"/>
  <c r="AJ42" i="3"/>
  <c r="BH42" i="3" s="1"/>
  <c r="AJ50" i="3"/>
  <c r="BH50" i="3" s="1"/>
  <c r="AJ51" i="3"/>
  <c r="BH51" i="3" s="1"/>
  <c r="AJ52" i="3"/>
  <c r="BH52" i="3" s="1"/>
  <c r="AJ53" i="3"/>
  <c r="BH53" i="3" s="1"/>
  <c r="AL171" i="3"/>
  <c r="AB27" i="3"/>
  <c r="AB30" i="3"/>
  <c r="AJ31" i="3"/>
  <c r="BH31" i="3" s="1"/>
  <c r="AJ32" i="3"/>
  <c r="BH32" i="3" s="1"/>
  <c r="AB33" i="3"/>
  <c r="AB36" i="3"/>
  <c r="AK54" i="3"/>
  <c r="AJ59" i="3"/>
  <c r="BH59" i="3" s="1"/>
  <c r="AJ72" i="3"/>
  <c r="BH72" i="3" s="1"/>
  <c r="AJ73" i="3"/>
  <c r="BH73" i="3" s="1"/>
  <c r="AK79" i="3"/>
  <c r="AJ100" i="3"/>
  <c r="BH100" i="3" s="1"/>
  <c r="AB34" i="3"/>
  <c r="AB39" i="3"/>
  <c r="AK44" i="3"/>
  <c r="AB50" i="3"/>
  <c r="AB51" i="3"/>
  <c r="AB52" i="3"/>
  <c r="AB53" i="3"/>
  <c r="AJ70" i="3"/>
  <c r="BH70" i="3" s="1"/>
  <c r="AJ78" i="3"/>
  <c r="BH78" i="3" s="1"/>
  <c r="AJ84" i="3"/>
  <c r="BH84" i="3" s="1"/>
  <c r="AJ86" i="3"/>
  <c r="BH86" i="3" s="1"/>
  <c r="AJ104" i="3"/>
  <c r="BH104" i="3" s="1"/>
  <c r="AB118" i="3"/>
  <c r="AJ61" i="3"/>
  <c r="BH61" i="3" s="1"/>
  <c r="AB69" i="3"/>
  <c r="AJ112" i="3"/>
  <c r="BH112" i="3" s="1"/>
  <c r="AJ116" i="3"/>
  <c r="BH116" i="3" s="1"/>
  <c r="AB120" i="3"/>
  <c r="AB76" i="3"/>
  <c r="AB77" i="3"/>
  <c r="AJ80" i="3"/>
  <c r="BH80" i="3" s="1"/>
  <c r="AJ103" i="3"/>
  <c r="BH103" i="3" s="1"/>
  <c r="AJ113" i="3"/>
  <c r="BH113" i="3" s="1"/>
  <c r="AB90" i="3"/>
  <c r="AB99" i="3"/>
  <c r="AB123" i="3"/>
  <c r="AJ129" i="3"/>
  <c r="BH129" i="3" s="1"/>
  <c r="AJ75" i="3"/>
  <c r="BH75" i="3" s="1"/>
  <c r="AJ91" i="3"/>
  <c r="BH91" i="3" s="1"/>
  <c r="AB97" i="3"/>
  <c r="AB102" i="3"/>
  <c r="AJ105" i="3"/>
  <c r="BH105" i="3" s="1"/>
  <c r="AB107" i="3"/>
  <c r="AB111" i="3"/>
  <c r="AJ124" i="3"/>
  <c r="BH124" i="3" s="1"/>
  <c r="AB87" i="3"/>
  <c r="AJ88" i="3"/>
  <c r="BH88" i="3" s="1"/>
  <c r="AJ89" i="3"/>
  <c r="BH89" i="3" s="1"/>
  <c r="AB92" i="3"/>
  <c r="AJ130" i="3"/>
  <c r="BH130" i="3" s="1"/>
  <c r="AK134" i="3"/>
  <c r="AJ134" i="3" s="1"/>
  <c r="BH134" i="3" s="1"/>
  <c r="AB80" i="3"/>
  <c r="AB117" i="3"/>
  <c r="AB136" i="3"/>
  <c r="AB125" i="3"/>
  <c r="AK125" i="3"/>
  <c r="AJ132" i="3"/>
  <c r="BH132" i="3" s="1"/>
  <c r="AB135" i="3"/>
  <c r="AB126" i="3"/>
  <c r="AJ136" i="3"/>
  <c r="BH136" i="3" s="1"/>
  <c r="AB149" i="3"/>
  <c r="AJ141" i="3"/>
  <c r="BH141" i="3" s="1"/>
  <c r="AB142" i="3"/>
  <c r="AJ144" i="3"/>
  <c r="BH144" i="3" s="1"/>
  <c r="AB145" i="3"/>
  <c r="AJ149" i="3"/>
  <c r="BH149" i="3" s="1"/>
  <c r="AJ150" i="3"/>
  <c r="BH150" i="3" s="1"/>
  <c r="AJ156" i="3"/>
  <c r="BH156" i="3" s="1"/>
  <c r="AJ157" i="3"/>
  <c r="BH157" i="3" s="1"/>
  <c r="AB156" i="3"/>
  <c r="AB157" i="3"/>
  <c r="AB162" i="3"/>
  <c r="AB163" i="3"/>
  <c r="AB164" i="3"/>
  <c r="AJ166" i="3"/>
  <c r="BH166" i="3" s="1"/>
  <c r="AJ167" i="3"/>
  <c r="BH167" i="3" s="1"/>
  <c r="AJ168" i="3"/>
  <c r="BH168" i="3" s="1"/>
  <c r="AB161" i="3"/>
  <c r="AB165" i="3"/>
  <c r="BK93" i="3" l="1"/>
  <c r="BK89" i="3"/>
  <c r="BK114" i="3"/>
  <c r="BK82" i="3"/>
  <c r="BK98" i="3"/>
  <c r="BK83" i="3"/>
  <c r="BK142" i="3"/>
  <c r="BK152" i="3"/>
  <c r="BK165" i="3"/>
  <c r="BK92" i="3"/>
  <c r="BK62" i="3"/>
  <c r="BK154" i="3"/>
  <c r="BK110" i="3"/>
  <c r="BK91" i="3"/>
  <c r="BK143" i="3"/>
  <c r="BK95" i="3"/>
  <c r="BK160" i="3"/>
  <c r="BK8" i="3"/>
  <c r="BK67" i="3"/>
  <c r="BK139" i="3"/>
  <c r="BK65" i="3"/>
  <c r="BK35" i="3"/>
  <c r="BK140" i="3"/>
  <c r="BK141" i="3"/>
  <c r="BK115" i="3"/>
  <c r="BK71" i="3"/>
  <c r="BK119" i="3"/>
  <c r="BK155" i="3"/>
  <c r="BK80" i="3"/>
  <c r="BK109" i="3"/>
  <c r="BK116" i="3"/>
  <c r="BK130" i="3"/>
  <c r="BK43" i="3"/>
  <c r="BK104" i="3"/>
  <c r="BK48" i="3"/>
  <c r="BK49" i="3"/>
  <c r="BK34" i="3"/>
  <c r="BK24" i="3"/>
  <c r="BK163" i="3"/>
  <c r="BK73" i="3"/>
  <c r="BK162" i="3"/>
  <c r="BK150" i="3"/>
  <c r="BK84" i="3"/>
  <c r="BK41" i="3"/>
  <c r="BK13" i="3"/>
  <c r="AJ102" i="3"/>
  <c r="BH102" i="3" s="1"/>
  <c r="BK10" i="3"/>
  <c r="BK145" i="3"/>
  <c r="BK111" i="3"/>
  <c r="BK90" i="3"/>
  <c r="BK56" i="3"/>
  <c r="BK68" i="3"/>
  <c r="BK38" i="3"/>
  <c r="BK32" i="3"/>
  <c r="BK105" i="3"/>
  <c r="BK148" i="3"/>
  <c r="BK20" i="3"/>
  <c r="BK103" i="3"/>
  <c r="BK123" i="3"/>
  <c r="BK31" i="3"/>
  <c r="BK22" i="3"/>
  <c r="BK55" i="3"/>
  <c r="BK37" i="3"/>
  <c r="BK40" i="3"/>
  <c r="BK75" i="3"/>
  <c r="BK33" i="3"/>
  <c r="BK88" i="3"/>
  <c r="BK36" i="3"/>
  <c r="BK164" i="3"/>
  <c r="BK101" i="3"/>
  <c r="BK158" i="3"/>
  <c r="AJ12" i="3"/>
  <c r="BH12" i="3" s="1"/>
  <c r="AB171" i="3"/>
  <c r="AJ54" i="3"/>
  <c r="BH54" i="3" s="1"/>
  <c r="BK122" i="3"/>
  <c r="AJ44" i="3"/>
  <c r="BH44" i="3" s="1"/>
  <c r="AK171" i="3"/>
  <c r="BK153" i="3"/>
  <c r="BK81" i="3"/>
  <c r="BK64" i="3"/>
  <c r="AJ125" i="3"/>
  <c r="BH125" i="3" s="1"/>
  <c r="BK169" i="3"/>
  <c r="BK121" i="3"/>
  <c r="BK94" i="3"/>
  <c r="BK60" i="3"/>
  <c r="AJ79" i="3"/>
  <c r="BH79" i="3" s="1"/>
  <c r="BK128" i="3" l="1"/>
  <c r="BK159" i="3"/>
  <c r="BK58" i="3"/>
  <c r="BK66" i="3"/>
  <c r="BK146" i="3"/>
  <c r="BK100" i="3"/>
  <c r="BK47" i="3"/>
  <c r="BK108" i="3"/>
  <c r="BK168" i="3"/>
  <c r="BK149" i="3"/>
  <c r="BK161" i="3"/>
  <c r="BK72" i="3"/>
  <c r="BK135" i="3"/>
  <c r="BK16" i="3"/>
  <c r="BK39" i="3"/>
  <c r="BK99" i="3"/>
  <c r="BK45" i="3"/>
  <c r="BK77" i="3"/>
  <c r="BK113" i="3"/>
  <c r="BK112" i="3"/>
  <c r="BK132" i="3"/>
  <c r="BK46" i="3"/>
  <c r="BK30" i="3"/>
  <c r="BK28" i="3"/>
  <c r="BK59" i="3"/>
  <c r="BK42" i="3"/>
  <c r="BK74" i="3"/>
  <c r="BK23" i="3"/>
  <c r="BK97" i="3"/>
  <c r="BK126" i="3"/>
  <c r="BK78" i="3"/>
  <c r="BK25" i="3"/>
  <c r="BK85" i="3"/>
  <c r="BK86" i="3"/>
  <c r="BK57" i="3"/>
  <c r="BK136" i="3"/>
  <c r="BK127" i="3"/>
  <c r="BK87" i="3"/>
  <c r="BK17" i="3"/>
  <c r="BK131" i="3"/>
  <c r="BK70" i="3"/>
  <c r="BK63" i="3"/>
  <c r="BK147" i="3"/>
  <c r="BK151" i="3"/>
  <c r="BK166" i="3"/>
  <c r="BK6" i="3"/>
  <c r="BK134" i="3"/>
  <c r="BK124" i="3"/>
  <c r="BK144" i="3"/>
  <c r="BK138" i="3"/>
  <c r="BK137" i="3"/>
  <c r="BK26" i="3"/>
  <c r="BK27" i="3"/>
  <c r="BK44" i="3"/>
  <c r="BK11" i="3"/>
  <c r="BK129" i="3"/>
  <c r="BK7" i="3"/>
  <c r="BK50" i="3"/>
  <c r="BK69" i="3"/>
  <c r="BK102" i="3"/>
  <c r="BK15" i="3"/>
  <c r="BK117" i="3"/>
  <c r="BK157" i="3"/>
  <c r="BK14" i="3"/>
  <c r="BK52" i="3"/>
  <c r="AJ171" i="3"/>
  <c r="BH171" i="3"/>
  <c r="BK19" i="3"/>
  <c r="BK51" i="3"/>
  <c r="BK106" i="3"/>
  <c r="BK167" i="3"/>
  <c r="BK9" i="3"/>
  <c r="BK21" i="3"/>
  <c r="BK107" i="3"/>
  <c r="BK61" i="3"/>
  <c r="BK133" i="3"/>
  <c r="BK29" i="3"/>
  <c r="BK53" i="3"/>
  <c r="BK156" i="3"/>
  <c r="BK18" i="3"/>
  <c r="BK118" i="3"/>
  <c r="BK76" i="3"/>
  <c r="BK120" i="3"/>
  <c r="BK125" i="3" l="1"/>
  <c r="BK54" i="3"/>
  <c r="BK79" i="3"/>
  <c r="BK12" i="3" l="1"/>
  <c r="BK171" i="3" s="1"/>
</calcChain>
</file>

<file path=xl/comments1.xml><?xml version="1.0" encoding="utf-8"?>
<comments xmlns="http://schemas.openxmlformats.org/spreadsheetml/2006/main">
  <authors>
    <author>微软用户</author>
  </authors>
  <commentList>
    <comment ref="A1" authorId="0">
      <text>
        <r>
          <rPr>
            <b/>
            <sz val="14"/>
            <rFont val="宋体"/>
            <family val="3"/>
            <charset val="134"/>
          </rPr>
          <t>2022年7月13日</t>
        </r>
      </text>
    </comment>
  </commentList>
</comments>
</file>

<file path=xl/comments2.xml><?xml version="1.0" encoding="utf-8"?>
<comments xmlns="http://schemas.openxmlformats.org/spreadsheetml/2006/main">
  <authors>
    <author>user</author>
    <author>微软用户</author>
    <author>Administrator</author>
  </authors>
  <commentList>
    <comment ref="G3" authorId="0">
      <text>
        <r>
          <rPr>
            <sz val="9"/>
            <rFont val="宋体"/>
            <family val="3"/>
            <charset val="134"/>
          </rPr>
          <t xml:space="preserve">user:
</t>
        </r>
        <r>
          <rPr>
            <sz val="18"/>
            <rFont val="宋体"/>
            <family val="3"/>
            <charset val="134"/>
          </rPr>
          <t>道路宽度7m以下为四级（含7m），7m以上为三级</t>
        </r>
      </text>
    </comment>
    <comment ref="T4" authorId="0">
      <text>
        <r>
          <rPr>
            <sz val="20"/>
            <rFont val="宋体"/>
            <family val="3"/>
            <charset val="134"/>
          </rPr>
          <t>user:
桥名牌3.2m2/块，养护名牌每桥2块，0.15m2/块</t>
        </r>
      </text>
    </comment>
    <comment ref="Y4" authorId="1">
      <text>
        <r>
          <rPr>
            <b/>
            <sz val="9"/>
            <rFont val="宋体"/>
            <family val="3"/>
            <charset val="134"/>
          </rPr>
          <t>微软用户:</t>
        </r>
        <r>
          <rPr>
            <sz val="9"/>
            <rFont val="宋体"/>
            <family val="3"/>
            <charset val="134"/>
          </rPr>
          <t xml:space="preserve">
一年12次</t>
        </r>
      </text>
    </comment>
    <comment ref="T6" authorId="0">
      <text>
        <r>
          <rPr>
            <sz val="9"/>
            <rFont val="宋体"/>
            <family val="3"/>
            <charset val="134"/>
          </rPr>
          <t>user:
每块桥名牌3m2，每块养护名牌0.15m2</t>
        </r>
      </text>
    </comment>
    <comment ref="AN6" authorId="1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原984+人行梯2个8.5*3+1个23*2.6</t>
        </r>
      </text>
    </comment>
    <comment ref="AI7" authorId="2">
      <text>
        <r>
          <rPr>
            <sz val="20"/>
            <rFont val="Tahoma"/>
            <family val="2"/>
          </rPr>
          <t>2012</t>
        </r>
        <r>
          <rPr>
            <sz val="20"/>
            <rFont val="宋体"/>
            <family val="3"/>
            <charset val="134"/>
          </rPr>
          <t>年审计底卡接坡</t>
        </r>
        <r>
          <rPr>
            <sz val="20"/>
            <rFont val="Tahoma"/>
            <family val="2"/>
          </rPr>
          <t>4.6*156</t>
        </r>
      </text>
    </comment>
    <comment ref="AI10" authorId="2">
      <text>
        <r>
          <rPr>
            <b/>
            <sz val="9"/>
            <rFont val="Tahoma"/>
            <family val="2"/>
          </rPr>
          <t>Administrator:</t>
        </r>
        <r>
          <rPr>
            <sz val="9"/>
            <rFont val="Tahoma"/>
            <family val="2"/>
          </rPr>
          <t xml:space="preserve">
10</t>
        </r>
      </text>
    </comment>
    <comment ref="AY16" authorId="1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不锈钢</t>
        </r>
      </text>
    </comment>
    <comment ref="AY17" authorId="1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不锈钢</t>
        </r>
      </text>
    </comment>
    <comment ref="AI18" authorId="2">
      <text>
        <r>
          <rPr>
            <b/>
            <sz val="18"/>
            <rFont val="Tahoma"/>
            <family val="2"/>
          </rPr>
          <t>Administrator:</t>
        </r>
        <r>
          <rPr>
            <sz val="18"/>
            <rFont val="Tahoma"/>
            <family val="2"/>
          </rPr>
          <t xml:space="preserve">
18</t>
        </r>
      </text>
    </comment>
    <comment ref="AI22" authorId="2">
      <text>
        <r>
          <rPr>
            <b/>
            <sz val="18"/>
            <rFont val="Tahoma"/>
            <family val="2"/>
          </rPr>
          <t>Administrator:</t>
        </r>
        <r>
          <rPr>
            <sz val="18"/>
            <rFont val="Tahoma"/>
            <family val="2"/>
          </rPr>
          <t xml:space="preserve">
49</t>
        </r>
      </text>
    </comment>
    <comment ref="AF24" authorId="2">
      <text/>
    </comment>
    <comment ref="AX28" authorId="2">
      <text>
        <r>
          <rPr>
            <sz val="9"/>
            <rFont val="宋体"/>
            <family val="3"/>
            <charset val="134"/>
          </rPr>
          <t>Administrator:
新增40M</t>
        </r>
      </text>
    </comment>
    <comment ref="B33" authorId="0">
      <text>
        <r>
          <rPr>
            <sz val="9"/>
            <rFont val="宋体"/>
            <family val="3"/>
            <charset val="134"/>
          </rPr>
          <t>user:
原为联农路桥，现路名为科农路，故桥更名</t>
        </r>
      </text>
    </comment>
    <comment ref="K68" authorId="1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原2T</t>
        </r>
      </text>
    </comment>
    <comment ref="AG78" authorId="1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11"/>
            <color indexed="81"/>
            <rFont val="宋体"/>
            <family val="3"/>
            <charset val="134"/>
          </rPr>
          <t>东接坡宽4.6米、长33米，小计151.8
西接坡（村里扩建）宽9.2米、长48米；西接坡往北宽4.8米、长30米，西接坡往南宽2.6米、长13米，小计619.4
合计771.2平方米</t>
        </r>
      </text>
    </comment>
    <comment ref="BF95" authorId="1">
      <text>
        <r>
          <rPr>
            <b/>
            <sz val="9"/>
            <rFont val="宋体"/>
            <family val="3"/>
            <charset val="134"/>
          </rPr>
          <t>微软用户:</t>
        </r>
        <r>
          <rPr>
            <sz val="9"/>
            <rFont val="宋体"/>
            <family val="3"/>
            <charset val="134"/>
          </rPr>
          <t xml:space="preserve">
揸水管</t>
        </r>
      </text>
    </comment>
    <comment ref="BF97" authorId="1">
      <text>
        <r>
          <rPr>
            <b/>
            <sz val="9"/>
            <rFont val="宋体"/>
            <family val="3"/>
            <charset val="134"/>
          </rPr>
          <t>微软用户:</t>
        </r>
        <r>
          <rPr>
            <sz val="9"/>
            <rFont val="宋体"/>
            <family val="3"/>
            <charset val="134"/>
          </rPr>
          <t xml:space="preserve">
排水管</t>
        </r>
      </text>
    </comment>
    <comment ref="K127" authorId="1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原2T</t>
        </r>
      </text>
    </comment>
    <comment ref="K139" authorId="1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原3T</t>
        </r>
      </text>
    </comment>
  </commentList>
</comments>
</file>

<file path=xl/sharedStrings.xml><?xml version="1.0" encoding="utf-8"?>
<sst xmlns="http://schemas.openxmlformats.org/spreadsheetml/2006/main" count="2411" uniqueCount="874">
  <si>
    <t>2025年区管农桥养护1标养护清单（161座）</t>
    <phoneticPr fontId="3" type="noConversion"/>
  </si>
  <si>
    <t>序号</t>
  </si>
  <si>
    <t>定额编号</t>
  </si>
  <si>
    <t>工程项目</t>
  </si>
  <si>
    <t>单位</t>
  </si>
  <si>
    <t>工程量</t>
  </si>
  <si>
    <t>备 注</t>
  </si>
  <si>
    <t>桥梁工程</t>
  </si>
  <si>
    <t xml:space="preserve">  钢筋混凝土桥梁</t>
    <phoneticPr fontId="3" type="noConversion"/>
  </si>
  <si>
    <t>m2</t>
  </si>
  <si>
    <t>城市道路桥梁</t>
  </si>
  <si>
    <t>普通公路桥梁</t>
  </si>
  <si>
    <t xml:space="preserve">  钢桁架桥</t>
    <phoneticPr fontId="9" type="noConversion"/>
  </si>
  <si>
    <t xml:space="preserve">  桥名牌</t>
  </si>
  <si>
    <t>块</t>
  </si>
  <si>
    <t xml:space="preserve">  养护铭牌</t>
  </si>
  <si>
    <t xml:space="preserve">  浆砌块石挡墙</t>
  </si>
  <si>
    <t>m</t>
  </si>
  <si>
    <t xml:space="preserve">  混凝土挡墙</t>
  </si>
  <si>
    <t xml:space="preserve"> 桥梁伸缩缝清理</t>
  </si>
  <si>
    <t>每月清理1次</t>
  </si>
  <si>
    <t xml:space="preserve">  标志Ⅰ型(桥梁吨位牌)</t>
  </si>
  <si>
    <t>套</t>
  </si>
  <si>
    <t xml:space="preserve">  标志牌（航道标志牌）</t>
  </si>
  <si>
    <t xml:space="preserve">  斜拉索</t>
  </si>
  <si>
    <t>根</t>
  </si>
  <si>
    <t xml:space="preserve">  清扫桥面（城市桥梁）</t>
  </si>
  <si>
    <t>每天2次</t>
  </si>
  <si>
    <t xml:space="preserve">  清扫桥面（公路桥梁）</t>
  </si>
  <si>
    <t>每天1次</t>
  </si>
  <si>
    <t xml:space="preserve">  桥梁巡视</t>
  </si>
  <si>
    <t>每周3次</t>
  </si>
  <si>
    <t>Ⅰ</t>
  </si>
  <si>
    <t>小计</t>
  </si>
  <si>
    <t>接坡道路及附属设施</t>
    <phoneticPr fontId="9" type="noConversion"/>
  </si>
  <si>
    <t xml:space="preserve">  水泥混凝土路面（城市道路）</t>
  </si>
  <si>
    <t>城市道路</t>
  </si>
  <si>
    <t xml:space="preserve">  沥青混凝土面层(城市道路) 10年以下</t>
  </si>
  <si>
    <t xml:space="preserve">  水泥混凝土路面（四级公路）</t>
    <phoneticPr fontId="3" type="noConversion"/>
  </si>
  <si>
    <t>普通公路</t>
  </si>
  <si>
    <t xml:space="preserve">  沥青混凝土面层(四级公路) 10年以下</t>
    <phoneticPr fontId="3" type="noConversion"/>
  </si>
  <si>
    <t xml:space="preserve"> 预制板人行道</t>
  </si>
  <si>
    <t xml:space="preserve"> 预制砖人行道</t>
  </si>
  <si>
    <t xml:space="preserve">  浆砌挡墙</t>
  </si>
  <si>
    <t xml:space="preserve">  砼挡墙</t>
  </si>
  <si>
    <t xml:space="preserve">  砖墙</t>
  </si>
  <si>
    <t xml:space="preserve">  挡墙大理石帖面</t>
    <phoneticPr fontId="9" type="noConversion"/>
  </si>
  <si>
    <t xml:space="preserve">  钢管栏杆油漆</t>
  </si>
  <si>
    <t>m</t>
    <phoneticPr fontId="9" type="noConversion"/>
  </si>
  <si>
    <t xml:space="preserve">  钢管栏杆清洗</t>
  </si>
  <si>
    <t xml:space="preserve">  花板栏杆</t>
  </si>
  <si>
    <t xml:space="preserve">  波形钢护栏等（含不锈钢栏杆、木栏杆）</t>
    <phoneticPr fontId="9" type="noConversion"/>
  </si>
  <si>
    <t xml:space="preserve">  禁入栅</t>
  </si>
  <si>
    <t xml:space="preserve"> 车行道隔离护栏</t>
  </si>
  <si>
    <t xml:space="preserve">  红白警示杆</t>
  </si>
  <si>
    <t xml:space="preserve">  防撞墩、柱</t>
  </si>
  <si>
    <t>只</t>
  </si>
  <si>
    <t xml:space="preserve">  龙门架</t>
  </si>
  <si>
    <t xml:space="preserve">  减速带</t>
  </si>
  <si>
    <t xml:space="preserve">  雨水管</t>
  </si>
  <si>
    <t xml:space="preserve">  清扫路面（城市道路）</t>
  </si>
  <si>
    <r>
      <rPr>
        <sz val="16"/>
        <rFont val="微软雅黑"/>
        <family val="2"/>
        <charset val="134"/>
      </rPr>
      <t>每天2次</t>
    </r>
  </si>
  <si>
    <t xml:space="preserve">  清扫路面（普通公路）</t>
  </si>
  <si>
    <t xml:space="preserve">  接坡道路及附属设施巡视</t>
  </si>
  <si>
    <t>Ⅱ</t>
  </si>
  <si>
    <t>合计（Ⅰ）+（Ⅱ）</t>
  </si>
  <si>
    <t>注：1、农桥养护1标共有桥梁161座。其中北蔡11座、三林7座、张江9座；唐镇20座，曹路镇29座，合庆镇14座；高东镇11座，高行镇1座、高桥镇2座，金桥镇14座；川沙镇43座</t>
    <phoneticPr fontId="3" type="noConversion"/>
  </si>
  <si>
    <t xml:space="preserve">  </t>
    <phoneticPr fontId="9" type="noConversion"/>
  </si>
  <si>
    <t xml:space="preserve">2025年10月-12月区管农桥养护养护标段划分及资金明细表（1标161座）                                                                           </t>
    <phoneticPr fontId="9" type="noConversion"/>
  </si>
  <si>
    <t>序
号</t>
  </si>
  <si>
    <t>桥梁名称</t>
  </si>
  <si>
    <t>桥梁
编号</t>
  </si>
  <si>
    <t>所在镇</t>
  </si>
  <si>
    <t>所在村</t>
  </si>
  <si>
    <t>所在
道路</t>
  </si>
  <si>
    <t>道路
等级</t>
  </si>
  <si>
    <t>功能
类型</t>
  </si>
  <si>
    <t>所跨河道</t>
  </si>
  <si>
    <t>设计荷载</t>
  </si>
  <si>
    <t>通行限载</t>
  </si>
  <si>
    <t>建造
年份</t>
  </si>
  <si>
    <t>跨径组合</t>
  </si>
  <si>
    <t>接坡及附属工程</t>
  </si>
  <si>
    <t>2022年计划养护经费
元/年（取整）</t>
    <phoneticPr fontId="3" type="noConversion"/>
  </si>
  <si>
    <t>备注</t>
  </si>
  <si>
    <t>桥梁
面层</t>
  </si>
  <si>
    <t>桥长
(m)</t>
    <phoneticPr fontId="9" type="noConversion"/>
  </si>
  <si>
    <t>桥宽
(m)</t>
    <phoneticPr fontId="9" type="noConversion"/>
  </si>
  <si>
    <t>车
行
道
宽
(m)</t>
  </si>
  <si>
    <t>人
行
道
宽
(m)</t>
  </si>
  <si>
    <t>桥梁
面积
(m2)</t>
  </si>
  <si>
    <t>单价（元）</t>
    <phoneticPr fontId="9" type="noConversion"/>
  </si>
  <si>
    <t>桥名牌
(块)</t>
  </si>
  <si>
    <t>养护
铭牌
(块)</t>
  </si>
  <si>
    <t>浆砌
挡墙
(m)</t>
  </si>
  <si>
    <t>砼挡墙
(m)</t>
  </si>
  <si>
    <t>拉索
（根）</t>
  </si>
  <si>
    <t xml:space="preserve">桥梁
伸缩缝
(m12次)
</t>
    <phoneticPr fontId="3" type="noConversion"/>
  </si>
  <si>
    <t>吨位、
警示牌
（套）</t>
  </si>
  <si>
    <t>航道
标志牌
(m2)</t>
  </si>
  <si>
    <t>清扫
桥梁
(m2)</t>
  </si>
  <si>
    <t>桥梁
巡视
(m)</t>
  </si>
  <si>
    <t>接坡
面层</t>
  </si>
  <si>
    <t>接坡线形</t>
  </si>
  <si>
    <t>接坡
总宽
(m)</t>
    <phoneticPr fontId="9" type="noConversion"/>
  </si>
  <si>
    <t>车行道宽
(m)</t>
    <phoneticPr fontId="9" type="noConversion"/>
  </si>
  <si>
    <t>人行道宽
(m)</t>
    <phoneticPr fontId="9" type="noConversion"/>
  </si>
  <si>
    <t>接坡
长度
(m)</t>
  </si>
  <si>
    <t>接坡
总面积
(m2)</t>
  </si>
  <si>
    <t>沥青
车行道
(m2)</t>
    <phoneticPr fontId="9" type="noConversion"/>
  </si>
  <si>
    <t>砼
车行道
(m2)</t>
    <phoneticPr fontId="9" type="noConversion"/>
  </si>
  <si>
    <t>预制板
人行道
(m2)</t>
    <phoneticPr fontId="9" type="noConversion"/>
  </si>
  <si>
    <t>预制砖
人行道
(m2)</t>
    <phoneticPr fontId="9" type="noConversion"/>
  </si>
  <si>
    <t>接坡挡墙
总长
（m）</t>
    <phoneticPr fontId="9" type="noConversion"/>
  </si>
  <si>
    <t xml:space="preserve">
浆砌
挡墙
(m)</t>
  </si>
  <si>
    <t xml:space="preserve">
砼挡墙
(m)</t>
  </si>
  <si>
    <t>砖墙
(m)</t>
  </si>
  <si>
    <t>挡墙
大理石
帖面
(m2)</t>
  </si>
  <si>
    <t>接坡
栏杆
总长
（m）</t>
  </si>
  <si>
    <t>接坡
钢管
栏杆
(m)</t>
  </si>
  <si>
    <t xml:space="preserve">栏杆
油漆
(m2)
</t>
    <phoneticPr fontId="3" type="noConversion"/>
  </si>
  <si>
    <t xml:space="preserve">钢管
栏杆
清洗
(m)
</t>
  </si>
  <si>
    <t>接坡
花板
栏杆 
(m)</t>
    <phoneticPr fontId="9" type="noConversion"/>
  </si>
  <si>
    <t>波型护栏、
不锈钢栏杆、
木栏杆
(m)</t>
    <phoneticPr fontId="9" type="noConversion"/>
  </si>
  <si>
    <t>车行道
隔离护栏
(m)</t>
    <phoneticPr fontId="3" type="noConversion"/>
  </si>
  <si>
    <t>禁入栅
(m)</t>
    <phoneticPr fontId="3" type="noConversion"/>
  </si>
  <si>
    <t>红白杆
（根）</t>
    <phoneticPr fontId="9" type="noConversion"/>
  </si>
  <si>
    <t>防撞
墩柱
（只）</t>
  </si>
  <si>
    <t>龙门架
(m2)</t>
    <phoneticPr fontId="9" type="noConversion"/>
  </si>
  <si>
    <t>减速带
(m)</t>
    <phoneticPr fontId="9" type="noConversion"/>
  </si>
  <si>
    <t>雨水管
(m)</t>
    <phoneticPr fontId="9" type="noConversion"/>
  </si>
  <si>
    <t>清扫
路面
(m2)</t>
  </si>
  <si>
    <t>接坡
巡视
(m)</t>
  </si>
  <si>
    <t>养护经费
（元/3个月）</t>
    <phoneticPr fontId="9" type="noConversion"/>
  </si>
  <si>
    <t>南新桥</t>
  </si>
  <si>
    <t>CYH02</t>
  </si>
  <si>
    <t>北蔡镇</t>
  </si>
  <si>
    <t>春塘村</t>
  </si>
  <si>
    <t>下南路</t>
  </si>
  <si>
    <t>三级</t>
  </si>
  <si>
    <t>车行桥</t>
  </si>
  <si>
    <t>川杨河</t>
  </si>
  <si>
    <t>20T</t>
  </si>
  <si>
    <t>22+22+25+22+22</t>
  </si>
  <si>
    <t>砼面层</t>
  </si>
  <si>
    <t>沥青</t>
  </si>
  <si>
    <t>直线</t>
  </si>
  <si>
    <t>城市桥梁</t>
  </si>
  <si>
    <t>陈桥大桥</t>
  </si>
  <si>
    <t>CYH03</t>
  </si>
  <si>
    <t>陈桥村</t>
  </si>
  <si>
    <t>博华路东侧</t>
  </si>
  <si>
    <t>四级</t>
  </si>
  <si>
    <t>2T</t>
  </si>
  <si>
    <t>75(拱桥)</t>
  </si>
  <si>
    <t>金星1号桥</t>
  </si>
  <si>
    <t>CYH05</t>
  </si>
  <si>
    <t>金星村</t>
  </si>
  <si>
    <t>五星支路</t>
  </si>
  <si>
    <t>3T</t>
  </si>
  <si>
    <t>城市桥梁</t>
    <phoneticPr fontId="9" type="noConversion"/>
  </si>
  <si>
    <t>金星桥</t>
  </si>
  <si>
    <t>CYH06</t>
  </si>
  <si>
    <t>镇中心路</t>
  </si>
  <si>
    <t>22+27+22</t>
  </si>
  <si>
    <t>虹桥</t>
  </si>
  <si>
    <t>LJB01</t>
  </si>
  <si>
    <t>北蔡老街</t>
  </si>
  <si>
    <t>虹桥北街</t>
  </si>
  <si>
    <t>人行桥</t>
  </si>
  <si>
    <t>吕家浜</t>
  </si>
  <si>
    <t>禁止机动车通行</t>
  </si>
  <si>
    <t>23（拱桥）</t>
  </si>
  <si>
    <t>大理石</t>
  </si>
  <si>
    <t>中界桥</t>
  </si>
  <si>
    <t>LJB03</t>
  </si>
  <si>
    <t>中界村</t>
  </si>
  <si>
    <t>10T</t>
  </si>
  <si>
    <t>13+13+13</t>
  </si>
  <si>
    <t>莲溪大桥</t>
  </si>
  <si>
    <t>CYH04</t>
  </si>
  <si>
    <t>莲溪路</t>
  </si>
  <si>
    <t>城-B级</t>
  </si>
  <si>
    <t>30T</t>
  </si>
  <si>
    <t>30+30</t>
  </si>
  <si>
    <t>38+63+45</t>
  </si>
  <si>
    <t>城市桥梁（钢箱梁）</t>
  </si>
  <si>
    <t>莲溪桥</t>
  </si>
  <si>
    <t>LJB02</t>
  </si>
  <si>
    <t>13+16+13</t>
  </si>
  <si>
    <t>大板桥</t>
    <phoneticPr fontId="9" type="noConversion"/>
  </si>
  <si>
    <t>YMT01</t>
    <phoneticPr fontId="9" type="noConversion"/>
  </si>
  <si>
    <t>锦绣文化公园</t>
    <phoneticPr fontId="9" type="noConversion"/>
  </si>
  <si>
    <t>严茂塘</t>
    <phoneticPr fontId="9" type="noConversion"/>
  </si>
  <si>
    <t>5.0KN/M</t>
    <phoneticPr fontId="9" type="noConversion"/>
  </si>
  <si>
    <t>陶土砖</t>
    <phoneticPr fontId="9" type="noConversion"/>
  </si>
  <si>
    <t>城市桥梁（钢桥）</t>
    <phoneticPr fontId="3" type="noConversion"/>
  </si>
  <si>
    <t>弧形桥B</t>
    <phoneticPr fontId="9" type="noConversion"/>
  </si>
  <si>
    <t>YMT02</t>
    <phoneticPr fontId="9" type="noConversion"/>
  </si>
  <si>
    <t>沥青</t>
    <phoneticPr fontId="9" type="noConversion"/>
  </si>
  <si>
    <t>弧形桥C</t>
    <phoneticPr fontId="9" type="noConversion"/>
  </si>
  <si>
    <t>LSB01</t>
    <phoneticPr fontId="9" type="noConversion"/>
  </si>
  <si>
    <t>浪水浜</t>
    <phoneticPr fontId="9" type="noConversion"/>
  </si>
  <si>
    <t>洪家桥</t>
  </si>
  <si>
    <t>SLT03</t>
  </si>
  <si>
    <t>三林镇</t>
  </si>
  <si>
    <t>东林街支路</t>
  </si>
  <si>
    <t>三林塘港</t>
  </si>
  <si>
    <t>27（拱桥）</t>
  </si>
  <si>
    <t>梧桐桥</t>
  </si>
  <si>
    <t>SLT04</t>
  </si>
  <si>
    <t>32（拱桥）</t>
  </si>
  <si>
    <t>马家桥</t>
  </si>
  <si>
    <t>SLT05</t>
  </si>
  <si>
    <t>29（拱桥）</t>
  </si>
  <si>
    <t>塘坊桥</t>
  </si>
  <si>
    <t>SLT06</t>
  </si>
  <si>
    <t>35.2（拱桥）</t>
  </si>
  <si>
    <t>三新路桥</t>
  </si>
  <si>
    <t>SLT07</t>
  </si>
  <si>
    <t>三新路</t>
  </si>
  <si>
    <t>8+15+8</t>
  </si>
  <si>
    <t>浦三路桥</t>
  </si>
  <si>
    <t>SLT08</t>
  </si>
  <si>
    <t>浦三路</t>
  </si>
  <si>
    <t>20T</t>
    <phoneticPr fontId="9" type="noConversion"/>
  </si>
  <si>
    <t>13+22+13</t>
  </si>
  <si>
    <t>西新桥</t>
  </si>
  <si>
    <t>CYH01</t>
  </si>
  <si>
    <t>西新村</t>
  </si>
  <si>
    <t>云台路</t>
  </si>
  <si>
    <t>15T</t>
  </si>
  <si>
    <t>电台桥</t>
  </si>
  <si>
    <t>MJB05</t>
  </si>
  <si>
    <t>张江镇</t>
  </si>
  <si>
    <t>团结村</t>
  </si>
  <si>
    <t>电台路</t>
  </si>
  <si>
    <t>马家浜</t>
  </si>
  <si>
    <t>9+9+9</t>
  </si>
  <si>
    <t>江东路桥</t>
  </si>
  <si>
    <t>MJB08</t>
  </si>
  <si>
    <t>江东路</t>
  </si>
  <si>
    <t>5T</t>
  </si>
  <si>
    <t>5+14+5</t>
  </si>
  <si>
    <t>紫薇路桥</t>
  </si>
  <si>
    <t>MJB09</t>
  </si>
  <si>
    <t>紫薇路</t>
  </si>
  <si>
    <t>10+20+10</t>
  </si>
  <si>
    <t>广兰路桥</t>
  </si>
  <si>
    <t>MJB10</t>
  </si>
  <si>
    <t>广兰路</t>
  </si>
  <si>
    <t>陆家大桥</t>
  </si>
  <si>
    <t>MJB11</t>
  </si>
  <si>
    <t>伟丰村</t>
  </si>
  <si>
    <t>华益路</t>
  </si>
  <si>
    <t>7+14+7</t>
  </si>
  <si>
    <t>高木桥</t>
  </si>
  <si>
    <t>MJB12</t>
  </si>
  <si>
    <t>高木桥路</t>
  </si>
  <si>
    <t>马家浜（横沔港）</t>
  </si>
  <si>
    <t>16+18+10</t>
  </si>
  <si>
    <t>马家浜粮库桥</t>
  </si>
  <si>
    <t>MJB13</t>
  </si>
  <si>
    <t>陈水关路</t>
  </si>
  <si>
    <t>26.5（拱桥）</t>
  </si>
  <si>
    <t>三灶路桥</t>
  </si>
  <si>
    <t>MJB14</t>
  </si>
  <si>
    <t>三灶路</t>
  </si>
  <si>
    <t>12.5+8.5</t>
  </si>
  <si>
    <t>科农路桥</t>
  </si>
  <si>
    <t>MJB15</t>
  </si>
  <si>
    <t>科农路</t>
  </si>
  <si>
    <t>12+13+12</t>
  </si>
  <si>
    <t>小湾桥</t>
  </si>
  <si>
    <t>PDYH19</t>
  </si>
  <si>
    <t>唐镇</t>
  </si>
  <si>
    <t>永红村</t>
  </si>
  <si>
    <t>小白路</t>
  </si>
  <si>
    <t>浦东运河</t>
  </si>
  <si>
    <t>7+18+7</t>
  </si>
  <si>
    <t>万年桥</t>
  </si>
  <si>
    <t>ZJB07</t>
  </si>
  <si>
    <t>新虹村</t>
  </si>
  <si>
    <t>黄泥沟路</t>
  </si>
  <si>
    <t>张家浜</t>
  </si>
  <si>
    <t>10+10+10</t>
  </si>
  <si>
    <t>包家宅桥</t>
  </si>
  <si>
    <t>ZJB08</t>
  </si>
  <si>
    <t>达丰路</t>
  </si>
  <si>
    <t>6.5+13+6.5</t>
  </si>
  <si>
    <t>金丰路桥</t>
  </si>
  <si>
    <t>ZJB09</t>
  </si>
  <si>
    <t>虹二村</t>
  </si>
  <si>
    <t>金丰路</t>
  </si>
  <si>
    <t>6.5+13+8.5</t>
  </si>
  <si>
    <t>虹盛路桥</t>
  </si>
  <si>
    <t>ZJB09-1</t>
  </si>
  <si>
    <t>一心村九组</t>
  </si>
  <si>
    <t>虹盛路</t>
    <phoneticPr fontId="9" type="noConversion"/>
  </si>
  <si>
    <t>公路-Ⅱ级</t>
  </si>
  <si>
    <t>22+22+22+22</t>
  </si>
  <si>
    <t>张家浜口桥</t>
  </si>
  <si>
    <t>CJG06</t>
  </si>
  <si>
    <t>洁雅路</t>
  </si>
  <si>
    <t>曹家沟</t>
  </si>
  <si>
    <t>曹家沟新桥</t>
  </si>
  <si>
    <t>CJG07</t>
  </si>
  <si>
    <t>大众村</t>
  </si>
  <si>
    <t>曹家沟路</t>
  </si>
  <si>
    <t>16+22+16</t>
  </si>
  <si>
    <t>曹家沟化工厂桥</t>
  </si>
  <si>
    <t>CJG09</t>
  </si>
  <si>
    <t>唐镇村</t>
  </si>
  <si>
    <t>春泉路</t>
  </si>
  <si>
    <t>10+12+10</t>
  </si>
  <si>
    <t>曹家沟机械厂桥</t>
  </si>
  <si>
    <t>CJG10</t>
  </si>
  <si>
    <t>唐陆公路支路</t>
  </si>
  <si>
    <t>8+14+8</t>
  </si>
  <si>
    <t>唐墓桥</t>
  </si>
  <si>
    <t>CJG11</t>
  </si>
  <si>
    <t>唐镇新街</t>
  </si>
  <si>
    <t>禁止货车通行</t>
  </si>
  <si>
    <t>创新路桥</t>
  </si>
  <si>
    <t>CJG12</t>
  </si>
  <si>
    <t>创新路</t>
  </si>
  <si>
    <t>8+18+8</t>
  </si>
  <si>
    <t>南曹桥</t>
  </si>
  <si>
    <t>CJG13</t>
  </si>
  <si>
    <t>南曹路</t>
  </si>
  <si>
    <t>前进桥</t>
  </si>
  <si>
    <t>CYH09</t>
  </si>
  <si>
    <t>前进村红旗队</t>
  </si>
  <si>
    <t>龚卢路</t>
  </si>
  <si>
    <t>大湾桥</t>
  </si>
  <si>
    <t>PDYH17</t>
  </si>
  <si>
    <t>一心村</t>
  </si>
  <si>
    <t>虹星路</t>
  </si>
  <si>
    <t>10+16+10</t>
  </si>
  <si>
    <t>横浜桥</t>
  </si>
  <si>
    <t>ZJB-F02</t>
  </si>
  <si>
    <t>洁雅路，张家浜防汛通道</t>
  </si>
  <si>
    <t>唐镇西横港</t>
  </si>
  <si>
    <t>中横港桥</t>
  </si>
  <si>
    <t>ZJB-F03</t>
  </si>
  <si>
    <t>一心村4组</t>
  </si>
  <si>
    <t>中横港</t>
  </si>
  <si>
    <t>张家浜1号桥</t>
  </si>
  <si>
    <t>ZJB-F05</t>
  </si>
  <si>
    <t>张家浜南岸防汛通道</t>
  </si>
  <si>
    <t>沥青面层</t>
  </si>
  <si>
    <t>公路桥梁（钢桁架）</t>
  </si>
  <si>
    <t>张家浜2号桥</t>
  </si>
  <si>
    <t>ZJB-F06</t>
  </si>
  <si>
    <t>东横港</t>
  </si>
  <si>
    <t>张家浜3号桥</t>
  </si>
  <si>
    <t>ZJB-F07</t>
  </si>
  <si>
    <t>张家浜北岸防汛通道</t>
  </si>
  <si>
    <t>公路桥梁（钢桁架）</t>
    <phoneticPr fontId="3" type="noConversion"/>
  </si>
  <si>
    <t>谢家宅河桥</t>
    <phoneticPr fontId="3" type="noConversion"/>
  </si>
  <si>
    <t>ZJB-F14</t>
    <phoneticPr fontId="3" type="noConversion"/>
  </si>
  <si>
    <t>谢家宅河</t>
    <phoneticPr fontId="3" type="noConversion"/>
  </si>
  <si>
    <t>13+16+13</t>
    <phoneticPr fontId="3" type="noConversion"/>
  </si>
  <si>
    <t>公路桥梁</t>
    <phoneticPr fontId="3" type="noConversion"/>
  </si>
  <si>
    <t>川杨河跃进桥</t>
  </si>
  <si>
    <t>CYH13</t>
  </si>
  <si>
    <t>合庆镇</t>
  </si>
  <si>
    <t xml:space="preserve">跃进村 </t>
  </si>
  <si>
    <t>运通路</t>
  </si>
  <si>
    <t>22+28+22</t>
  </si>
  <si>
    <t>勤益桥</t>
  </si>
  <si>
    <t>CYH14</t>
  </si>
  <si>
    <t>勤益村</t>
  </si>
  <si>
    <t>益华路</t>
  </si>
  <si>
    <t>建光桥</t>
  </si>
  <si>
    <t>CYH15</t>
  </si>
  <si>
    <t>建光村</t>
  </si>
  <si>
    <t>三甲路</t>
    <phoneticPr fontId="9" type="noConversion"/>
  </si>
  <si>
    <t>75（拱桥）</t>
  </si>
  <si>
    <t>海塘桥</t>
  </si>
  <si>
    <t>CYH16</t>
  </si>
  <si>
    <t>海塘村</t>
  </si>
  <si>
    <t>凌行路</t>
  </si>
  <si>
    <t>胜利桥</t>
  </si>
  <si>
    <t>PDYH18</t>
  </si>
  <si>
    <t>胜利村</t>
  </si>
  <si>
    <t>胜利路</t>
  </si>
  <si>
    <t>11+12+11</t>
  </si>
  <si>
    <t>新对石号桥</t>
  </si>
  <si>
    <t>PDYH20</t>
  </si>
  <si>
    <t>东风村</t>
  </si>
  <si>
    <t>石路</t>
  </si>
  <si>
    <t>9+16+9</t>
  </si>
  <si>
    <t>东风桥</t>
  </si>
  <si>
    <t>PDYH21</t>
  </si>
  <si>
    <t>跃丰路</t>
  </si>
  <si>
    <t>益民桥</t>
  </si>
  <si>
    <t>PDYH22</t>
  </si>
  <si>
    <t>益民村</t>
  </si>
  <si>
    <t>青暮路</t>
  </si>
  <si>
    <t>10.6+12+10.6</t>
  </si>
  <si>
    <t>跃进桥</t>
  </si>
  <si>
    <t>PDYH23</t>
  </si>
  <si>
    <t>跃进村</t>
  </si>
  <si>
    <t>跃东路</t>
  </si>
  <si>
    <t>10+17+10</t>
  </si>
  <si>
    <t>卫家桥</t>
  </si>
  <si>
    <t>STH07</t>
  </si>
  <si>
    <t>勤奋村</t>
  </si>
  <si>
    <t>合勤一路</t>
  </si>
  <si>
    <t>随塘河</t>
  </si>
  <si>
    <t>10.6+11+10.6</t>
  </si>
  <si>
    <t>公路桥梁</t>
  </si>
  <si>
    <t>朝阳桥</t>
  </si>
  <si>
    <t>STH08</t>
    <phoneticPr fontId="9" type="noConversion"/>
  </si>
  <si>
    <t>朝阳村</t>
  </si>
  <si>
    <t>奚阳公路</t>
  </si>
  <si>
    <t>13+20+13</t>
  </si>
  <si>
    <t>三甲港桥</t>
  </si>
  <si>
    <t>STH09</t>
  </si>
  <si>
    <t>川杨河路</t>
  </si>
  <si>
    <t>22+25+22</t>
  </si>
  <si>
    <t>朝勤桥</t>
  </si>
  <si>
    <t>ZJB13</t>
  </si>
  <si>
    <t>朝勤路</t>
  </si>
  <si>
    <t>10+13+10</t>
  </si>
  <si>
    <t>人民塘公路桥</t>
  </si>
  <si>
    <t>ZJB14</t>
  </si>
  <si>
    <t>人民塘</t>
  </si>
  <si>
    <t>22+25+25+22</t>
  </si>
  <si>
    <t>朱家圈桥</t>
  </si>
  <si>
    <t>ZJG01</t>
  </si>
  <si>
    <t>曹路镇</t>
  </si>
  <si>
    <t>东海村</t>
  </si>
  <si>
    <t>马家宅路</t>
  </si>
  <si>
    <t>赵家沟</t>
  </si>
  <si>
    <t>禁止机动车通行</t>
    <phoneticPr fontId="9" type="noConversion"/>
  </si>
  <si>
    <t>胡家宅桥</t>
  </si>
  <si>
    <t>ZJG02</t>
  </si>
  <si>
    <t>胡家宅路</t>
  </si>
  <si>
    <t>9+13+8</t>
  </si>
  <si>
    <t>共和村桥</t>
  </si>
  <si>
    <t>ZJB10</t>
  </si>
  <si>
    <t>共和村</t>
  </si>
  <si>
    <t>共和村路</t>
  </si>
  <si>
    <t>8.5+13+8.5</t>
  </si>
  <si>
    <t>朱家宅桥</t>
    <phoneticPr fontId="9" type="noConversion"/>
  </si>
  <si>
    <t>ZJB11</t>
  </si>
  <si>
    <t>星火村</t>
  </si>
  <si>
    <t>朱家宅路</t>
    <phoneticPr fontId="9" type="noConversion"/>
  </si>
  <si>
    <t>陆家宅桥</t>
  </si>
  <si>
    <t>ZJB12</t>
  </si>
  <si>
    <t>港新路</t>
  </si>
  <si>
    <t>林场桥</t>
  </si>
  <si>
    <t>STH01</t>
  </si>
  <si>
    <t>顾三村</t>
  </si>
  <si>
    <t>林场路</t>
    <phoneticPr fontId="9" type="noConversion"/>
  </si>
  <si>
    <t>12+12+12</t>
  </si>
  <si>
    <t>长草屋桥</t>
  </si>
  <si>
    <t>STH03</t>
  </si>
  <si>
    <t>兴东村</t>
  </si>
  <si>
    <t>长草屋路</t>
  </si>
  <si>
    <t>哨所桥</t>
  </si>
  <si>
    <t>STH04</t>
  </si>
  <si>
    <t>海滨村</t>
  </si>
  <si>
    <t>小华江路</t>
  </si>
  <si>
    <t>13+18+13</t>
  </si>
  <si>
    <t>七甲港桥</t>
  </si>
  <si>
    <t>STH05</t>
  </si>
  <si>
    <t>黎明村</t>
  </si>
  <si>
    <t>七甲港路</t>
  </si>
  <si>
    <t>老洪洼桥</t>
  </si>
  <si>
    <t>STH06</t>
  </si>
  <si>
    <t>人民塘路支路</t>
  </si>
  <si>
    <t>船板桥</t>
  </si>
  <si>
    <t>PDYH08</t>
  </si>
  <si>
    <t>顾东村</t>
  </si>
  <si>
    <t>顾明路</t>
  </si>
  <si>
    <t>4T</t>
  </si>
  <si>
    <t>10+16.6+10</t>
  </si>
  <si>
    <t>李家盘桥</t>
  </si>
  <si>
    <t>PDYH10</t>
  </si>
  <si>
    <t>民秋路</t>
  </si>
  <si>
    <t>粮库桥</t>
  </si>
  <si>
    <t>PDYH11</t>
  </si>
  <si>
    <t>民众村</t>
  </si>
  <si>
    <t>民春路东支路</t>
  </si>
  <si>
    <t>诸家路桥</t>
  </si>
  <si>
    <t>PDYH12</t>
  </si>
  <si>
    <t>川沙路支路</t>
  </si>
  <si>
    <t>8+16+8</t>
  </si>
  <si>
    <t>水厂桥</t>
  </si>
  <si>
    <t>PDYH14</t>
  </si>
  <si>
    <t>种子场</t>
  </si>
  <si>
    <t>秦家港路</t>
  </si>
  <si>
    <t>3.5+18+3.5</t>
  </si>
  <si>
    <t>卫生院桥</t>
  </si>
  <si>
    <t>PDYH15</t>
  </si>
  <si>
    <t>直二村</t>
  </si>
  <si>
    <t>龚新路支路</t>
  </si>
  <si>
    <t xml:space="preserve">8+20+8 </t>
  </si>
  <si>
    <t>龚丰路桥</t>
  </si>
  <si>
    <t>PDYH16</t>
  </si>
  <si>
    <t>龚丰路</t>
  </si>
  <si>
    <t>10+18+10</t>
  </si>
  <si>
    <t xml:space="preserve">5.2+5.5 </t>
  </si>
  <si>
    <t>西群河桥</t>
  </si>
  <si>
    <t>ZJG-F02</t>
  </si>
  <si>
    <t>东靖路西侧</t>
  </si>
  <si>
    <t>赵家沟防汛通道</t>
  </si>
  <si>
    <t>西群河</t>
  </si>
  <si>
    <t>中群河桥</t>
  </si>
  <si>
    <t>ZJG-F03</t>
  </si>
  <si>
    <t>外环线西侧</t>
  </si>
  <si>
    <t>中群河</t>
  </si>
  <si>
    <t>中横圩桥</t>
  </si>
  <si>
    <t>ZJB-F04</t>
  </si>
  <si>
    <t>星火村新港西街</t>
  </si>
  <si>
    <t>张家浜防汛通道</t>
  </si>
  <si>
    <t>中横圩</t>
  </si>
  <si>
    <t>6.6+8.6+6.6</t>
  </si>
  <si>
    <t>夹沙支河涵桥</t>
  </si>
  <si>
    <t>ZJG-F08</t>
  </si>
  <si>
    <t>赵家沟北岸防汛通道</t>
  </si>
  <si>
    <t>夹沙南北支河</t>
  </si>
  <si>
    <t>公路Ⅱ级</t>
  </si>
  <si>
    <t>夹沙河桥</t>
  </si>
  <si>
    <t>ZJG-F10</t>
  </si>
  <si>
    <t>东西夹沙河</t>
  </si>
  <si>
    <t>夹沙河南桥</t>
  </si>
  <si>
    <t>ZJG-F09</t>
  </si>
  <si>
    <t>赵家沟南岸防汛通道</t>
  </si>
  <si>
    <t>22+30+22</t>
  </si>
  <si>
    <t>东群河北桥</t>
  </si>
  <si>
    <t>ZJG-F11</t>
  </si>
  <si>
    <t>东群河</t>
  </si>
  <si>
    <t>东群河南桥</t>
  </si>
  <si>
    <t>ZJG-F12</t>
  </si>
  <si>
    <t>随塘河北桥</t>
  </si>
  <si>
    <t>ZJG-F13</t>
  </si>
  <si>
    <t>公路Ⅰ级</t>
  </si>
  <si>
    <t>50T</t>
  </si>
  <si>
    <t>随塘河南桥</t>
  </si>
  <si>
    <t>ZJG-F14</t>
  </si>
  <si>
    <t>人非桥一（主桥）</t>
  </si>
  <si>
    <t>ZJG03</t>
  </si>
  <si>
    <t>人非桥</t>
  </si>
  <si>
    <t>人非桥一（辅桥）</t>
  </si>
  <si>
    <t>人非桥二（主桥）</t>
  </si>
  <si>
    <t>ZJG04</t>
  </si>
  <si>
    <t>人非桥二（辅桥）</t>
  </si>
  <si>
    <t>程家桥</t>
  </si>
  <si>
    <t>ZJB01</t>
  </si>
  <si>
    <t>金桥镇</t>
  </si>
  <si>
    <t>张浜村</t>
  </si>
  <si>
    <t>云山路南尽头</t>
  </si>
  <si>
    <t>新堰桥</t>
  </si>
  <si>
    <t>ZJB02</t>
  </si>
  <si>
    <t>金科路西侧路</t>
  </si>
  <si>
    <t>中心路桥</t>
  </si>
  <si>
    <t>ZJB03</t>
  </si>
  <si>
    <t>三桥村</t>
  </si>
  <si>
    <t>紫竹路</t>
    <phoneticPr fontId="9" type="noConversion"/>
  </si>
  <si>
    <t>金工路桥</t>
  </si>
  <si>
    <t>MJB01</t>
  </si>
  <si>
    <t>金工路</t>
  </si>
  <si>
    <t>金家桥</t>
  </si>
  <si>
    <t>MJB02</t>
  </si>
  <si>
    <t>金家路</t>
  </si>
  <si>
    <t>4.6+12.1+4</t>
  </si>
  <si>
    <t>三桥</t>
  </si>
  <si>
    <t>MJB03</t>
  </si>
  <si>
    <t>金明路</t>
  </si>
  <si>
    <t>8+12+8</t>
  </si>
  <si>
    <t>饲养场桥</t>
  </si>
  <si>
    <t>MJB04</t>
  </si>
  <si>
    <t>碧桃路</t>
  </si>
  <si>
    <t>窑厂南桥</t>
  </si>
  <si>
    <t>CJG05</t>
  </si>
  <si>
    <t>王家桥村</t>
  </si>
  <si>
    <t>锦绣路南侧路</t>
  </si>
  <si>
    <t>6.5+11+6.5</t>
  </si>
  <si>
    <t>张黄浜桥</t>
  </si>
  <si>
    <t>ZJB-F08</t>
  </si>
  <si>
    <t>张黄浜</t>
  </si>
  <si>
    <t>环氧面层</t>
  </si>
  <si>
    <t>张西浜桥</t>
  </si>
  <si>
    <t>ZJB-F09</t>
  </si>
  <si>
    <t>赵家宅河桥</t>
    <phoneticPr fontId="3" type="noConversion"/>
  </si>
  <si>
    <t>ZJB-F10</t>
    <phoneticPr fontId="3" type="noConversion"/>
  </si>
  <si>
    <t>张家浜北岸防汛通道</t>
    <phoneticPr fontId="3" type="noConversion"/>
  </si>
  <si>
    <t>赵家宅河</t>
  </si>
  <si>
    <t>20+20+20</t>
  </si>
  <si>
    <t>沥青</t>
    <phoneticPr fontId="3" type="noConversion"/>
  </si>
  <si>
    <t>陆家宅河桥</t>
    <phoneticPr fontId="3" type="noConversion"/>
  </si>
  <si>
    <t>ZJB-F11</t>
  </si>
  <si>
    <t>陆家宅河</t>
  </si>
  <si>
    <t>北界浜桥</t>
    <phoneticPr fontId="3" type="noConversion"/>
  </si>
  <si>
    <t>ZJB-F12</t>
  </si>
  <si>
    <t>北界浜</t>
    <phoneticPr fontId="7" type="noConversion"/>
  </si>
  <si>
    <t>16+16+16</t>
  </si>
  <si>
    <t>金家宅河桥</t>
    <phoneticPr fontId="3" type="noConversion"/>
  </si>
  <si>
    <t>ZJB-F13</t>
  </si>
  <si>
    <t>金家宅河</t>
  </si>
  <si>
    <t>陆野河桥</t>
  </si>
  <si>
    <t>ZJG-F01</t>
  </si>
  <si>
    <t>高行镇</t>
  </si>
  <si>
    <t>高行镇申江路西</t>
  </si>
  <si>
    <t>陆野河</t>
  </si>
  <si>
    <t>21（装饰拱桥）</t>
  </si>
  <si>
    <t>珊璜八队桥</t>
  </si>
  <si>
    <t>PDYH04</t>
  </si>
  <si>
    <t>高东镇</t>
  </si>
  <si>
    <t>张家宅村</t>
  </si>
  <si>
    <t>张家宅路</t>
  </si>
  <si>
    <t>6.5+12+6.5</t>
  </si>
  <si>
    <t>黄家湾桥</t>
  </si>
  <si>
    <t>PDYH05</t>
  </si>
  <si>
    <t>革新村</t>
  </si>
  <si>
    <t>张民路</t>
  </si>
  <si>
    <t>小学桥</t>
  </si>
  <si>
    <t>PDYH06</t>
  </si>
  <si>
    <t>徐路村</t>
  </si>
  <si>
    <t>龙永路</t>
  </si>
  <si>
    <t>北杨沟桥</t>
  </si>
  <si>
    <t>PDYH07</t>
  </si>
  <si>
    <t>踊跃村</t>
  </si>
  <si>
    <t>孙家沟路</t>
  </si>
  <si>
    <t>11+12.2+10.6</t>
  </si>
  <si>
    <t>姚墩桥</t>
  </si>
  <si>
    <t>WHYH01</t>
  </si>
  <si>
    <t>高东镇馨苑</t>
  </si>
  <si>
    <t>高东新路支路</t>
  </si>
  <si>
    <t>外环运河</t>
  </si>
  <si>
    <t>15+20+15</t>
  </si>
  <si>
    <t>刘家湾桥</t>
  </si>
  <si>
    <t>WHYH02</t>
  </si>
  <si>
    <t>高东镇千秋家苑</t>
  </si>
  <si>
    <t>光灿路支路</t>
  </si>
  <si>
    <t>杨园大桥</t>
  </si>
  <si>
    <t>WHYH03</t>
  </si>
  <si>
    <t>上游村卢家宅</t>
  </si>
  <si>
    <t>上钦路</t>
  </si>
  <si>
    <t>无名支河西桥</t>
  </si>
  <si>
    <t>ZJG-F04</t>
  </si>
  <si>
    <t>竞赛村沈家宅</t>
  </si>
  <si>
    <t>内河港池防汛通道</t>
  </si>
  <si>
    <t>南横沟</t>
  </si>
  <si>
    <t>无名支河东桥</t>
  </si>
  <si>
    <t>ZJG-F05</t>
  </si>
  <si>
    <t>龙梢村</t>
  </si>
  <si>
    <t>奚家沟西桥</t>
  </si>
  <si>
    <t>ZJG-F06</t>
  </si>
  <si>
    <t>奚家沟</t>
  </si>
  <si>
    <t>奚家沟东桥</t>
  </si>
  <si>
    <t>ZJG-F07</t>
  </si>
  <si>
    <t>和龙路桥</t>
  </si>
  <si>
    <t>GQG01</t>
  </si>
  <si>
    <t>高桥镇</t>
  </si>
  <si>
    <t>莱阳路</t>
    <phoneticPr fontId="9" type="noConversion"/>
  </si>
  <si>
    <t>高桥港</t>
  </si>
  <si>
    <t>高桥港胜利桥</t>
  </si>
  <si>
    <t>GQG02</t>
  </si>
  <si>
    <t>义王路</t>
  </si>
  <si>
    <t>对面街桥</t>
  </si>
  <si>
    <t>CYH10</t>
  </si>
  <si>
    <t>川沙新镇</t>
  </si>
  <si>
    <t>对面街村</t>
  </si>
  <si>
    <t>永安路支路</t>
  </si>
  <si>
    <t>药师弄桥</t>
  </si>
  <si>
    <t>CYH11</t>
  </si>
  <si>
    <t>药师村</t>
  </si>
  <si>
    <t>药师新村路</t>
  </si>
  <si>
    <t>王桥大桥</t>
  </si>
  <si>
    <t>CYH12</t>
  </si>
  <si>
    <t>王桥</t>
  </si>
  <si>
    <t>妙境北路</t>
  </si>
  <si>
    <t>畅塘桥</t>
  </si>
  <si>
    <t>PDYH24</t>
  </si>
  <si>
    <t>城南村</t>
  </si>
  <si>
    <t>新川路</t>
  </si>
  <si>
    <t>67（拱桥）</t>
  </si>
  <si>
    <t>川环南路桥</t>
  </si>
  <si>
    <t>PDYH25</t>
  </si>
  <si>
    <t>川环南路</t>
  </si>
  <si>
    <t>15+20+15+15</t>
  </si>
  <si>
    <t>曹家沟对面街桥</t>
  </si>
  <si>
    <t>CJG14</t>
  </si>
  <si>
    <t>永安路</t>
  </si>
  <si>
    <t>6+18+6</t>
  </si>
  <si>
    <t>中心坊桥</t>
  </si>
  <si>
    <t>WZG03</t>
  </si>
  <si>
    <t>连民村6组</t>
  </si>
  <si>
    <t>鹿湖支路北侧</t>
  </si>
  <si>
    <t>五灶港</t>
  </si>
  <si>
    <t>8+10+8</t>
  </si>
  <si>
    <t>春辉桥</t>
  </si>
  <si>
    <t>WZG04</t>
  </si>
  <si>
    <t>连民村13组</t>
  </si>
  <si>
    <t>9+8+9</t>
  </si>
  <si>
    <t>连民1组桥</t>
  </si>
  <si>
    <t>WZG05</t>
  </si>
  <si>
    <t>连民村1组</t>
  </si>
  <si>
    <t>邮佳迎宾大道</t>
  </si>
  <si>
    <t>8+8+8</t>
  </si>
  <si>
    <t>朱店桥</t>
  </si>
  <si>
    <t>WZG06</t>
  </si>
  <si>
    <t>会龙村朱店18组</t>
  </si>
  <si>
    <t>朱新路支路</t>
  </si>
  <si>
    <t>8+8+6</t>
  </si>
  <si>
    <t>严家桥</t>
  </si>
  <si>
    <t>WZG07</t>
  </si>
  <si>
    <t>会龙村新兴6组</t>
  </si>
  <si>
    <t>蔡家桥</t>
  </si>
  <si>
    <t>WZG08</t>
  </si>
  <si>
    <t>会龙村新兴2组</t>
  </si>
  <si>
    <t>会龙路支路</t>
  </si>
  <si>
    <t>7+8+7</t>
  </si>
  <si>
    <t>闵湾石桥</t>
  </si>
  <si>
    <t>JH01</t>
  </si>
  <si>
    <t>其成村新生23组</t>
  </si>
  <si>
    <t>闵闵路</t>
  </si>
  <si>
    <t>其成23组宅河</t>
  </si>
  <si>
    <t>2T</t>
    <phoneticPr fontId="9" type="noConversion"/>
  </si>
  <si>
    <t>意和港桥</t>
  </si>
  <si>
    <t>JH02</t>
  </si>
  <si>
    <t>宜吾港</t>
  </si>
  <si>
    <t>7+10+7</t>
  </si>
  <si>
    <t>张家桥</t>
  </si>
  <si>
    <t>JH05</t>
  </si>
  <si>
    <t>其成村新生19组</t>
  </si>
  <si>
    <t>朱张路</t>
  </si>
  <si>
    <t>北界沟</t>
  </si>
  <si>
    <t>6+6+6</t>
  </si>
  <si>
    <t>界沟桥</t>
  </si>
  <si>
    <t>JH06</t>
  </si>
  <si>
    <t>面长港北河</t>
  </si>
  <si>
    <t>8+6+6</t>
  </si>
  <si>
    <t>大粪池桥</t>
  </si>
  <si>
    <t>LZG08</t>
  </si>
  <si>
    <t>其成村2组</t>
  </si>
  <si>
    <t>其连新路西侧路</t>
  </si>
  <si>
    <t>六灶港</t>
  </si>
  <si>
    <t>25（拱桥）</t>
  </si>
  <si>
    <t>六灶港马家桥</t>
  </si>
  <si>
    <t>LZG09</t>
  </si>
  <si>
    <t>鹿溪村5组</t>
  </si>
  <si>
    <t>周祝公路支路</t>
  </si>
  <si>
    <t>水产队桥</t>
  </si>
  <si>
    <t>LZG10</t>
  </si>
  <si>
    <t>鹿溪村18组</t>
  </si>
  <si>
    <t>酒店桥</t>
  </si>
  <si>
    <t>LZG11</t>
  </si>
  <si>
    <t>鹿溪村17组</t>
  </si>
  <si>
    <t>7.8+10.2+8.3</t>
  </si>
  <si>
    <t>窑厂桥</t>
  </si>
  <si>
    <t>LZG12</t>
  </si>
  <si>
    <t>鹿溪村12组</t>
  </si>
  <si>
    <t>3T、危桥</t>
  </si>
  <si>
    <t>9.3+9+8.4</t>
  </si>
  <si>
    <t>砖桥</t>
  </si>
  <si>
    <t>LZG13</t>
  </si>
  <si>
    <t>鹿溪村砖桥11组</t>
  </si>
  <si>
    <t>工业园区路往南</t>
  </si>
  <si>
    <t>元方桥</t>
  </si>
  <si>
    <t>LZG14</t>
  </si>
  <si>
    <t>汤店村6组</t>
  </si>
  <si>
    <t>六灶港张家桥</t>
  </si>
  <si>
    <t>LZG15</t>
  </si>
  <si>
    <t>汤店村2组</t>
  </si>
  <si>
    <t>汤店村2组路</t>
  </si>
  <si>
    <t>8+13+10</t>
  </si>
  <si>
    <t>六灶港唐家桥</t>
  </si>
  <si>
    <t>LZG16</t>
  </si>
  <si>
    <t>汤店村1组</t>
  </si>
  <si>
    <t>汤店村1组路</t>
  </si>
  <si>
    <t>陈桥</t>
  </si>
  <si>
    <t>JH08</t>
  </si>
  <si>
    <t>新浜村10组</t>
  </si>
  <si>
    <t>志普路</t>
  </si>
  <si>
    <t>夹项港</t>
  </si>
  <si>
    <t>6+8+6</t>
  </si>
  <si>
    <t>头尖庙桥</t>
  </si>
  <si>
    <t>LG01</t>
  </si>
  <si>
    <t>汤店村15组</t>
  </si>
  <si>
    <t>汤店15路</t>
  </si>
  <si>
    <t>北澜港</t>
  </si>
  <si>
    <t>兰港桥1</t>
  </si>
  <si>
    <t>LG02</t>
  </si>
  <si>
    <t>汤店村14组</t>
  </si>
  <si>
    <t>汤川北路</t>
  </si>
  <si>
    <t>兰港桥2</t>
  </si>
  <si>
    <t>LG03</t>
  </si>
  <si>
    <t>汤店村12组</t>
  </si>
  <si>
    <t>张家宅村路</t>
  </si>
  <si>
    <t>养猪场河</t>
  </si>
  <si>
    <t>大桥</t>
  </si>
  <si>
    <t>LG04</t>
  </si>
  <si>
    <t>汤店村10组</t>
  </si>
  <si>
    <t>傅康路</t>
  </si>
  <si>
    <t>蓝港</t>
  </si>
  <si>
    <t>7+8+6</t>
  </si>
  <si>
    <t>俞家庙桥</t>
  </si>
  <si>
    <t>QZG01</t>
  </si>
  <si>
    <t>纯新村6组</t>
  </si>
  <si>
    <t>纯民路支路</t>
    <phoneticPr fontId="9" type="noConversion"/>
  </si>
  <si>
    <t>七灶港</t>
  </si>
  <si>
    <t>8+7+6</t>
  </si>
  <si>
    <t>唐家桥</t>
  </si>
  <si>
    <t>JH10</t>
  </si>
  <si>
    <t>纯新村7组</t>
  </si>
  <si>
    <t>航城路支路</t>
    <phoneticPr fontId="9" type="noConversion"/>
  </si>
  <si>
    <t>唐家浜</t>
  </si>
  <si>
    <t>5.5+6.0+5.5</t>
  </si>
  <si>
    <t>施家河桥</t>
  </si>
  <si>
    <t>XGH02</t>
  </si>
  <si>
    <t>陈桥村7组</t>
  </si>
  <si>
    <t>陈桥2路支路</t>
  </si>
  <si>
    <t>新港支河</t>
  </si>
  <si>
    <t>朱家桥</t>
  </si>
  <si>
    <t>XGH01</t>
  </si>
  <si>
    <t>陈桥村15组</t>
  </si>
  <si>
    <t>陈桥2路</t>
  </si>
  <si>
    <t>新港河</t>
  </si>
  <si>
    <t>7+8+8</t>
  </si>
  <si>
    <t>西市桥</t>
  </si>
  <si>
    <t>XSG01</t>
  </si>
  <si>
    <t>陈桥村10组</t>
  </si>
  <si>
    <t>六陈路支路</t>
  </si>
  <si>
    <t>施家园河</t>
  </si>
  <si>
    <t>长界港西桥</t>
  </si>
  <si>
    <t>CJG01</t>
  </si>
  <si>
    <t>旗杆村</t>
  </si>
  <si>
    <t>S2西联络道</t>
  </si>
  <si>
    <t>长界港</t>
  </si>
  <si>
    <t>长界港东桥</t>
  </si>
  <si>
    <t>CJG02</t>
  </si>
  <si>
    <t>新春村</t>
  </si>
  <si>
    <t>川展路支路</t>
  </si>
  <si>
    <t>16+20+16</t>
  </si>
  <si>
    <t>王行港桥</t>
  </si>
  <si>
    <t>WHG01</t>
  </si>
  <si>
    <t>迪士尼长界港防汛通道</t>
  </si>
  <si>
    <t>王行港</t>
  </si>
  <si>
    <t>公路-Ⅱ级折减</t>
  </si>
  <si>
    <t>蔡九路桥</t>
  </si>
  <si>
    <t>PDYH28</t>
  </si>
  <si>
    <t>高桥村</t>
  </si>
  <si>
    <t>蔡九路</t>
  </si>
  <si>
    <t>20+25+20</t>
  </si>
  <si>
    <t>长桥</t>
  </si>
  <si>
    <t>PDYH29</t>
  </si>
  <si>
    <t>长桥村</t>
  </si>
  <si>
    <t>长桥路</t>
  </si>
  <si>
    <t>储店桥</t>
  </si>
  <si>
    <t>PDYH30</t>
  </si>
  <si>
    <t>储店村</t>
  </si>
  <si>
    <t>普储路</t>
    <phoneticPr fontId="9" type="noConversion"/>
  </si>
  <si>
    <t>新浜桥</t>
  </si>
  <si>
    <t>PDYH31</t>
  </si>
  <si>
    <t>新浜村</t>
  </si>
  <si>
    <t>冯家宅路</t>
  </si>
  <si>
    <t>15+21+15</t>
  </si>
  <si>
    <t>城市桥梁（钢吊桥）</t>
  </si>
  <si>
    <t>西高桥</t>
  </si>
  <si>
    <t>JZH01</t>
  </si>
  <si>
    <t>蔡九路支路</t>
  </si>
  <si>
    <t>江镇河</t>
  </si>
  <si>
    <t>161座</t>
    <phoneticPr fontId="3" type="noConversion"/>
  </si>
  <si>
    <t xml:space="preserve">注：农桥养护1标现有桥梁161座。其中北蔡11座、三林7座、张江9座；唐镇20座，曹路镇29座，合庆镇14座；高东镇11座，高行镇1座、高桥镇2座，金桥镇14座；川沙镇43座。
       </t>
    <phoneticPr fontId="9" type="noConversion"/>
  </si>
  <si>
    <t>每年油漆1次</t>
    <phoneticPr fontId="7" type="noConversion"/>
  </si>
  <si>
    <t>每月清洗1次</t>
    <phoneticPr fontId="3" type="noConversion"/>
  </si>
  <si>
    <t>每年涂料涂刷1次</t>
    <phoneticPr fontId="3" type="noConversion"/>
  </si>
  <si>
    <t xml:space="preserve">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</si>
</sst>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76" formatCode="0.00_ "/>
    <numFmt numFmtId="177" formatCode="0_);[Red]\(0\)"/>
    <numFmt numFmtId="178" formatCode="0.00_);[Red]\(0.00\)"/>
    <numFmt numFmtId="179" formatCode="0.0_ "/>
    <numFmt numFmtId="180" formatCode="0.0_);[Red]\(0.0\)"/>
    <numFmt numFmtId="181" formatCode="0.000_);[Red]\(0.000\)"/>
    <numFmt numFmtId="182" formatCode="0.0000_);[Red]\(0.0000\)"/>
  </numFmts>
  <fonts count="56" x14ac:knownFonts="1">
    <font>
      <sz val="11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22"/>
      <name val="微软雅黑"/>
      <family val="2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name val="微软雅黑"/>
      <family val="2"/>
      <charset val="134"/>
    </font>
    <font>
      <b/>
      <sz val="16"/>
      <name val="微软雅黑"/>
      <family val="2"/>
      <charset val="134"/>
    </font>
    <font>
      <sz val="9"/>
      <name val="宋体"/>
      <family val="3"/>
      <charset val="134"/>
    </font>
    <font>
      <sz val="16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6"/>
      <name val="黑体"/>
      <family val="3"/>
      <charset val="134"/>
    </font>
    <font>
      <sz val="16"/>
      <name val="黑体"/>
      <family val="3"/>
      <charset val="134"/>
    </font>
    <font>
      <sz val="14"/>
      <name val="微软雅黑"/>
      <family val="2"/>
      <charset val="134"/>
    </font>
    <font>
      <sz val="20"/>
      <name val="微软雅黑"/>
      <family val="2"/>
      <charset val="134"/>
    </font>
    <font>
      <b/>
      <sz val="14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20"/>
      <name val="Tahoma"/>
      <family val="2"/>
    </font>
    <font>
      <sz val="11"/>
      <color indexed="1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7"/>
      <name val="Tahoma"/>
      <family val="2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Times New Roman"/>
      <family val="1"/>
    </font>
    <font>
      <sz val="9"/>
      <name val="微软雅黑"/>
      <family val="2"/>
      <charset val="134"/>
    </font>
    <font>
      <b/>
      <sz val="28"/>
      <name val="微软雅黑"/>
      <family val="2"/>
      <charset val="134"/>
    </font>
    <font>
      <sz val="36"/>
      <name val="微软雅黑"/>
      <family val="2"/>
      <charset val="134"/>
    </font>
    <font>
      <b/>
      <sz val="14"/>
      <name val="微软雅黑"/>
      <family val="2"/>
      <charset val="134"/>
    </font>
    <font>
      <sz val="16"/>
      <name val="宋体"/>
      <family val="3"/>
      <charset val="134"/>
    </font>
    <font>
      <b/>
      <sz val="12"/>
      <name val="微软雅黑"/>
      <family val="2"/>
      <charset val="134"/>
    </font>
    <font>
      <b/>
      <sz val="9"/>
      <name val="微软雅黑"/>
      <family val="2"/>
      <charset val="134"/>
    </font>
    <font>
      <sz val="18"/>
      <name val="宋体"/>
      <family val="3"/>
      <charset val="134"/>
    </font>
    <font>
      <sz val="20"/>
      <name val="宋体"/>
      <family val="3"/>
      <charset val="134"/>
    </font>
    <font>
      <b/>
      <sz val="9"/>
      <name val="宋体"/>
      <family val="3"/>
      <charset val="134"/>
    </font>
    <font>
      <sz val="20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8"/>
      <name val="Tahoma"/>
      <family val="2"/>
    </font>
    <font>
      <sz val="18"/>
      <name val="Tahoma"/>
      <family val="2"/>
    </font>
    <font>
      <sz val="11"/>
      <color indexed="81"/>
      <name val="宋体"/>
      <family val="3"/>
      <charset val="13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20651875362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142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0">
      <alignment vertical="center"/>
    </xf>
    <xf numFmtId="0" fontId="4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6" borderId="11" applyNumberFormat="0" applyAlignment="0" applyProtection="0">
      <alignment vertical="center"/>
    </xf>
    <xf numFmtId="0" fontId="31" fillId="16" borderId="11" applyNumberFormat="0" applyAlignment="0" applyProtection="0">
      <alignment vertical="center"/>
    </xf>
    <xf numFmtId="0" fontId="31" fillId="16" borderId="11" applyNumberFormat="0" applyAlignment="0" applyProtection="0">
      <alignment vertical="center"/>
    </xf>
    <xf numFmtId="0" fontId="31" fillId="16" borderId="11" applyNumberFormat="0" applyAlignment="0" applyProtection="0">
      <alignment vertical="center"/>
    </xf>
    <xf numFmtId="0" fontId="32" fillId="23" borderId="12" applyNumberFormat="0" applyAlignment="0" applyProtection="0">
      <alignment vertical="center"/>
    </xf>
    <xf numFmtId="0" fontId="32" fillId="23" borderId="12" applyNumberFormat="0" applyAlignment="0" applyProtection="0">
      <alignment vertical="center"/>
    </xf>
    <xf numFmtId="0" fontId="32" fillId="23" borderId="12" applyNumberFormat="0" applyAlignment="0" applyProtection="0">
      <alignment vertical="center"/>
    </xf>
    <xf numFmtId="0" fontId="32" fillId="23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43" fontId="4" fillId="0" borderId="0" applyFont="0" applyFill="0" applyBorder="0" applyAlignment="0" applyProtection="0"/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6" borderId="14" applyNumberFormat="0" applyAlignment="0" applyProtection="0">
      <alignment vertical="center"/>
    </xf>
    <xf numFmtId="0" fontId="37" fillId="16" borderId="14" applyNumberFormat="0" applyAlignment="0" applyProtection="0">
      <alignment vertical="center"/>
    </xf>
    <xf numFmtId="0" fontId="37" fillId="16" borderId="14" applyNumberFormat="0" applyAlignment="0" applyProtection="0">
      <alignment vertical="center"/>
    </xf>
    <xf numFmtId="0" fontId="37" fillId="16" borderId="14" applyNumberFormat="0" applyAlignment="0" applyProtection="0">
      <alignment vertical="center"/>
    </xf>
    <xf numFmtId="0" fontId="38" fillId="9" borderId="11" applyNumberFormat="0" applyAlignment="0" applyProtection="0">
      <alignment vertical="center"/>
    </xf>
    <xf numFmtId="0" fontId="38" fillId="9" borderId="11" applyNumberFormat="0" applyAlignment="0" applyProtection="0">
      <alignment vertical="center"/>
    </xf>
    <xf numFmtId="0" fontId="38" fillId="9" borderId="11" applyNumberFormat="0" applyAlignment="0" applyProtection="0">
      <alignment vertical="center"/>
    </xf>
    <xf numFmtId="0" fontId="38" fillId="9" borderId="11" applyNumberFormat="0" applyAlignment="0" applyProtection="0">
      <alignment vertical="center"/>
    </xf>
    <xf numFmtId="0" fontId="39" fillId="0" borderId="0"/>
    <xf numFmtId="0" fontId="18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4" fillId="11" borderId="15" applyNumberFormat="0" applyFont="0" applyAlignment="0" applyProtection="0">
      <alignment vertical="center"/>
    </xf>
    <xf numFmtId="0" fontId="4" fillId="11" borderId="15" applyNumberFormat="0" applyFont="0" applyAlignment="0" applyProtection="0">
      <alignment vertical="center"/>
    </xf>
    <xf numFmtId="0" fontId="4" fillId="11" borderId="15" applyNumberFormat="0" applyFont="0" applyAlignment="0" applyProtection="0">
      <alignment vertical="center"/>
    </xf>
    <xf numFmtId="0" fontId="4" fillId="11" borderId="15" applyNumberFormat="0" applyFont="0" applyAlignment="0" applyProtection="0">
      <alignment vertical="center"/>
    </xf>
  </cellStyleXfs>
  <cellXfs count="129">
    <xf numFmtId="0" fontId="0" fillId="0" borderId="0" xfId="0">
      <alignment vertical="center"/>
    </xf>
    <xf numFmtId="0" fontId="5" fillId="3" borderId="0" xfId="2" applyFont="1" applyFill="1">
      <alignment vertical="center"/>
    </xf>
    <xf numFmtId="0" fontId="5" fillId="3" borderId="0" xfId="3" applyFont="1" applyFill="1" applyAlignment="1"/>
    <xf numFmtId="0" fontId="8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6" fontId="8" fillId="2" borderId="1" xfId="1" applyNumberFormat="1" applyFont="1" applyFill="1" applyBorder="1" applyAlignment="1">
      <alignment horizontal="center" vertical="center" wrapText="1"/>
    </xf>
    <xf numFmtId="0" fontId="5" fillId="3" borderId="0" xfId="2" applyFont="1" applyFill="1" applyAlignment="1"/>
    <xf numFmtId="1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77" fontId="8" fillId="2" borderId="1" xfId="1" applyNumberFormat="1" applyFont="1" applyFill="1" applyBorder="1" applyAlignment="1">
      <alignment horizontal="center" vertical="center" wrapText="1"/>
    </xf>
    <xf numFmtId="176" fontId="8" fillId="2" borderId="1" xfId="1" applyNumberFormat="1" applyFont="1" applyFill="1" applyBorder="1" applyAlignment="1">
      <alignment horizontal="right" vertical="center" wrapText="1"/>
    </xf>
    <xf numFmtId="178" fontId="8" fillId="2" borderId="1" xfId="1" applyNumberFormat="1" applyFont="1" applyFill="1" applyBorder="1" applyAlignment="1">
      <alignment horizontal="right" vertical="center" wrapText="1"/>
    </xf>
    <xf numFmtId="177" fontId="8" fillId="2" borderId="1" xfId="1" applyNumberFormat="1" applyFont="1" applyFill="1" applyBorder="1" applyAlignment="1">
      <alignment horizontal="right" vertical="center" wrapText="1"/>
    </xf>
    <xf numFmtId="0" fontId="8" fillId="3" borderId="1" xfId="2" applyFont="1" applyFill="1" applyBorder="1" applyAlignment="1">
      <alignment horizontal="center" vertical="center"/>
    </xf>
    <xf numFmtId="177" fontId="5" fillId="3" borderId="0" xfId="2" applyNumberFormat="1" applyFont="1" applyFill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177" fontId="11" fillId="2" borderId="1" xfId="1" applyNumberFormat="1" applyFont="1" applyFill="1" applyBorder="1" applyAlignment="1">
      <alignment horizontal="center" vertical="center" wrapText="1"/>
    </xf>
    <xf numFmtId="176" fontId="11" fillId="2" borderId="1" xfId="1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/>
    <xf numFmtId="0" fontId="8" fillId="3" borderId="1" xfId="2" applyFont="1" applyFill="1" applyBorder="1" applyAlignment="1">
      <alignment horizontal="center"/>
    </xf>
    <xf numFmtId="0" fontId="8" fillId="2" borderId="1" xfId="1" applyFont="1" applyFill="1" applyBorder="1" applyAlignment="1">
      <alignment vertical="center" wrapText="1"/>
    </xf>
    <xf numFmtId="0" fontId="8" fillId="3" borderId="1" xfId="3" applyFont="1" applyFill="1" applyBorder="1" applyAlignment="1">
      <alignment horizontal="center"/>
    </xf>
    <xf numFmtId="0" fontId="8" fillId="2" borderId="1" xfId="4" applyFont="1" applyFill="1" applyBorder="1" applyAlignment="1">
      <alignment vertical="center" wrapText="1"/>
    </xf>
    <xf numFmtId="0" fontId="5" fillId="3" borderId="0" xfId="5" applyFont="1" applyFill="1">
      <alignment vertical="center"/>
    </xf>
    <xf numFmtId="0" fontId="5" fillId="3" borderId="0" xfId="2" applyFont="1" applyFill="1" applyAlignment="1">
      <alignment horizontal="center" vertical="center"/>
    </xf>
    <xf numFmtId="176" fontId="5" fillId="3" borderId="0" xfId="2" applyNumberFormat="1" applyFont="1" applyFill="1">
      <alignment vertical="center"/>
    </xf>
    <xf numFmtId="0" fontId="13" fillId="3" borderId="0" xfId="2" applyFont="1" applyFill="1">
      <alignment vertical="center"/>
    </xf>
    <xf numFmtId="0" fontId="13" fillId="3" borderId="0" xfId="2" applyFont="1" applyFill="1" applyAlignment="1">
      <alignment horizontal="left" vertical="center" wrapText="1"/>
    </xf>
    <xf numFmtId="0" fontId="5" fillId="3" borderId="0" xfId="2" applyFont="1" applyFill="1" applyAlignment="1">
      <alignment horizontal="left" vertical="center"/>
    </xf>
    <xf numFmtId="177" fontId="5" fillId="3" borderId="0" xfId="2" applyNumberFormat="1" applyFont="1" applyFill="1" applyAlignment="1">
      <alignment horizontal="left" vertical="center"/>
    </xf>
    <xf numFmtId="176" fontId="5" fillId="3" borderId="0" xfId="2" applyNumberFormat="1" applyFont="1" applyFill="1" applyAlignment="1">
      <alignment horizontal="left" vertical="center"/>
    </xf>
    <xf numFmtId="0" fontId="13" fillId="3" borderId="0" xfId="1623" applyFont="1" applyFill="1" applyAlignment="1">
      <alignment horizontal="center" vertical="center" wrapText="1"/>
    </xf>
    <xf numFmtId="179" fontId="13" fillId="3" borderId="0" xfId="1623" applyNumberFormat="1" applyFont="1" applyFill="1" applyAlignment="1">
      <alignment horizontal="center" vertical="center" wrapText="1"/>
    </xf>
    <xf numFmtId="176" fontId="13" fillId="3" borderId="0" xfId="1623" applyNumberFormat="1" applyFont="1" applyFill="1" applyAlignment="1">
      <alignment horizontal="center" vertical="center" wrapText="1"/>
    </xf>
    <xf numFmtId="180" fontId="13" fillId="3" borderId="0" xfId="1623" applyNumberFormat="1" applyFont="1" applyFill="1" applyAlignment="1">
      <alignment horizontal="center" vertical="center" wrapText="1"/>
    </xf>
    <xf numFmtId="177" fontId="13" fillId="3" borderId="0" xfId="1623" applyNumberFormat="1" applyFont="1" applyFill="1" applyAlignment="1">
      <alignment horizontal="center" vertical="center" wrapText="1"/>
    </xf>
    <xf numFmtId="178" fontId="13" fillId="3" borderId="0" xfId="1623" applyNumberFormat="1" applyFont="1" applyFill="1" applyAlignment="1">
      <alignment horizontal="center" vertical="center" wrapText="1"/>
    </xf>
    <xf numFmtId="0" fontId="40" fillId="3" borderId="0" xfId="1623" applyFont="1" applyFill="1" applyAlignment="1">
      <alignment horizontal="center" vertical="center" wrapText="1"/>
    </xf>
    <xf numFmtId="0" fontId="8" fillId="3" borderId="0" xfId="1623" applyFont="1" applyFill="1" applyAlignment="1">
      <alignment horizontal="center" vertical="center" wrapText="1"/>
    </xf>
    <xf numFmtId="0" fontId="42" fillId="3" borderId="0" xfId="1623" applyFont="1" applyFill="1" applyAlignment="1">
      <alignment horizontal="center" vertical="center" wrapText="1"/>
    </xf>
    <xf numFmtId="177" fontId="43" fillId="3" borderId="2" xfId="1566" applyNumberFormat="1" applyFont="1" applyFill="1" applyBorder="1" applyAlignment="1">
      <alignment horizontal="center" vertical="center" wrapText="1"/>
    </xf>
    <xf numFmtId="0" fontId="5" fillId="3" borderId="1" xfId="1623" applyFont="1" applyFill="1" applyBorder="1" applyAlignment="1">
      <alignment horizontal="center" vertical="center" wrapText="1"/>
    </xf>
    <xf numFmtId="0" fontId="5" fillId="3" borderId="1" xfId="1633" applyFont="1" applyFill="1" applyBorder="1" applyAlignment="1">
      <alignment horizontal="center" vertical="center" wrapText="1"/>
    </xf>
    <xf numFmtId="0" fontId="5" fillId="3" borderId="1" xfId="1631" applyFont="1" applyFill="1" applyBorder="1" applyAlignment="1">
      <alignment horizontal="center" vertical="center"/>
    </xf>
    <xf numFmtId="179" fontId="5" fillId="3" borderId="1" xfId="1623" applyNumberFormat="1" applyFont="1" applyFill="1" applyBorder="1" applyAlignment="1">
      <alignment horizontal="center" vertical="center" wrapText="1"/>
    </xf>
    <xf numFmtId="178" fontId="5" fillId="3" borderId="1" xfId="1623" applyNumberFormat="1" applyFont="1" applyFill="1" applyBorder="1" applyAlignment="1">
      <alignment horizontal="center" vertical="center" wrapText="1"/>
    </xf>
    <xf numFmtId="177" fontId="5" fillId="3" borderId="1" xfId="1623" applyNumberFormat="1" applyFont="1" applyFill="1" applyBorder="1" applyAlignment="1">
      <alignment horizontal="center" vertical="center" wrapText="1"/>
    </xf>
    <xf numFmtId="180" fontId="5" fillId="3" borderId="1" xfId="1623" applyNumberFormat="1" applyFont="1" applyFill="1" applyBorder="1" applyAlignment="1">
      <alignment horizontal="center" vertical="center" wrapText="1"/>
    </xf>
    <xf numFmtId="178" fontId="5" fillId="0" borderId="1" xfId="1623" applyNumberFormat="1" applyFont="1" applyBorder="1" applyAlignment="1">
      <alignment horizontal="center" vertical="center" wrapText="1"/>
    </xf>
    <xf numFmtId="177" fontId="5" fillId="0" borderId="1" xfId="1623" applyNumberFormat="1" applyFont="1" applyBorder="1" applyAlignment="1">
      <alignment horizontal="center" vertical="center" wrapText="1"/>
    </xf>
    <xf numFmtId="180" fontId="5" fillId="0" borderId="1" xfId="1623" applyNumberFormat="1" applyFont="1" applyBorder="1" applyAlignment="1">
      <alignment horizontal="center" vertical="center" wrapText="1"/>
    </xf>
    <xf numFmtId="180" fontId="5" fillId="27" borderId="1" xfId="1623" applyNumberFormat="1" applyFont="1" applyFill="1" applyBorder="1" applyAlignment="1">
      <alignment horizontal="center" vertical="center" wrapText="1"/>
    </xf>
    <xf numFmtId="178" fontId="5" fillId="27" borderId="1" xfId="1623" applyNumberFormat="1" applyFont="1" applyFill="1" applyBorder="1" applyAlignment="1">
      <alignment horizontal="center" vertical="center" wrapText="1"/>
    </xf>
    <xf numFmtId="177" fontId="5" fillId="27" borderId="1" xfId="1623" applyNumberFormat="1" applyFont="1" applyFill="1" applyBorder="1" applyAlignment="1">
      <alignment horizontal="center" vertical="center" wrapText="1"/>
    </xf>
    <xf numFmtId="177" fontId="8" fillId="3" borderId="0" xfId="1623" applyNumberFormat="1" applyFont="1" applyFill="1" applyAlignment="1">
      <alignment horizontal="center" vertical="center" wrapText="1"/>
    </xf>
    <xf numFmtId="0" fontId="5" fillId="3" borderId="1" xfId="1628" applyFont="1" applyFill="1" applyBorder="1" applyAlignment="1">
      <alignment horizontal="center" vertical="center" wrapText="1"/>
    </xf>
    <xf numFmtId="0" fontId="5" fillId="3" borderId="1" xfId="1627" applyFont="1" applyFill="1" applyBorder="1" applyAlignment="1">
      <alignment horizontal="center" vertical="center" wrapText="1"/>
    </xf>
    <xf numFmtId="0" fontId="5" fillId="3" borderId="1" xfId="1625" applyFont="1" applyFill="1" applyBorder="1" applyAlignment="1">
      <alignment horizontal="center" vertical="center" wrapText="1"/>
    </xf>
    <xf numFmtId="0" fontId="5" fillId="3" borderId="1" xfId="1634" applyFont="1" applyFill="1" applyBorder="1" applyAlignment="1">
      <alignment horizontal="center" vertical="center" wrapText="1"/>
    </xf>
    <xf numFmtId="0" fontId="5" fillId="3" borderId="1" xfId="1626" applyFont="1" applyFill="1" applyBorder="1" applyAlignment="1">
      <alignment horizontal="center" vertical="center" wrapText="1"/>
    </xf>
    <xf numFmtId="0" fontId="5" fillId="3" borderId="1" xfId="1624" applyFont="1" applyFill="1" applyBorder="1" applyAlignment="1">
      <alignment horizontal="center" vertical="center" wrapText="1"/>
    </xf>
    <xf numFmtId="0" fontId="5" fillId="3" borderId="3" xfId="1623" applyFont="1" applyFill="1" applyBorder="1" applyAlignment="1">
      <alignment horizontal="center" vertical="center" wrapText="1"/>
    </xf>
    <xf numFmtId="0" fontId="5" fillId="28" borderId="3" xfId="1623" applyFont="1" applyFill="1" applyBorder="1" applyAlignment="1">
      <alignment horizontal="center" vertical="center" wrapText="1"/>
    </xf>
    <xf numFmtId="0" fontId="5" fillId="3" borderId="1" xfId="1636" applyFont="1" applyFill="1" applyBorder="1" applyAlignment="1">
      <alignment horizontal="center" vertical="center" wrapText="1"/>
    </xf>
    <xf numFmtId="0" fontId="5" fillId="3" borderId="1" xfId="1632" applyFont="1" applyFill="1" applyBorder="1" applyAlignment="1">
      <alignment horizontal="center" vertical="center" wrapText="1"/>
    </xf>
    <xf numFmtId="0" fontId="5" fillId="3" borderId="1" xfId="1635" applyFont="1" applyFill="1" applyBorder="1" applyAlignment="1">
      <alignment horizontal="center" vertical="center" wrapText="1"/>
    </xf>
    <xf numFmtId="180" fontId="5" fillId="29" borderId="1" xfId="1623" applyNumberFormat="1" applyFont="1" applyFill="1" applyBorder="1" applyAlignment="1">
      <alignment horizontal="center" vertical="center" wrapText="1"/>
    </xf>
    <xf numFmtId="177" fontId="5" fillId="29" borderId="1" xfId="1623" applyNumberFormat="1" applyFont="1" applyFill="1" applyBorder="1" applyAlignment="1">
      <alignment horizontal="center" vertical="center" wrapText="1"/>
    </xf>
    <xf numFmtId="0" fontId="5" fillId="27" borderId="1" xfId="1631" applyFont="1" applyFill="1" applyBorder="1" applyAlignment="1">
      <alignment horizontal="center" vertical="center"/>
    </xf>
    <xf numFmtId="0" fontId="5" fillId="3" borderId="1" xfId="1640" applyFont="1" applyFill="1" applyBorder="1" applyAlignment="1">
      <alignment horizontal="center" vertical="center" wrapText="1"/>
    </xf>
    <xf numFmtId="0" fontId="5" fillId="3" borderId="1" xfId="1629" applyFont="1" applyFill="1" applyBorder="1" applyAlignment="1">
      <alignment horizontal="center" vertical="center" wrapText="1"/>
    </xf>
    <xf numFmtId="0" fontId="5" fillId="3" borderId="1" xfId="1637" applyFont="1" applyFill="1" applyBorder="1" applyAlignment="1">
      <alignment horizontal="center" vertical="center" wrapText="1"/>
    </xf>
    <xf numFmtId="0" fontId="5" fillId="3" borderId="1" xfId="1630" applyFont="1" applyFill="1" applyBorder="1" applyAlignment="1">
      <alignment horizontal="center" vertical="center" wrapText="1"/>
    </xf>
    <xf numFmtId="0" fontId="5" fillId="3" borderId="1" xfId="1639" applyFont="1" applyFill="1" applyBorder="1" applyAlignment="1">
      <alignment horizontal="center" vertical="center" wrapText="1"/>
    </xf>
    <xf numFmtId="0" fontId="5" fillId="3" borderId="1" xfId="1638" applyFont="1" applyFill="1" applyBorder="1" applyAlignment="1">
      <alignment horizontal="center" vertical="center" wrapText="1"/>
    </xf>
    <xf numFmtId="0" fontId="5" fillId="27" borderId="1" xfId="1623" applyFont="1" applyFill="1" applyBorder="1" applyAlignment="1">
      <alignment horizontal="center" vertical="center" wrapText="1"/>
    </xf>
    <xf numFmtId="0" fontId="5" fillId="0" borderId="1" xfId="1623" applyFont="1" applyBorder="1" applyAlignment="1">
      <alignment horizontal="center" vertical="center" wrapText="1"/>
    </xf>
    <xf numFmtId="0" fontId="5" fillId="28" borderId="1" xfId="1623" applyFont="1" applyFill="1" applyBorder="1" applyAlignment="1">
      <alignment horizontal="center" vertical="center" wrapText="1"/>
    </xf>
    <xf numFmtId="181" fontId="5" fillId="3" borderId="1" xfId="1623" applyNumberFormat="1" applyFont="1" applyFill="1" applyBorder="1" applyAlignment="1">
      <alignment horizontal="center" vertical="center" wrapText="1"/>
    </xf>
    <xf numFmtId="0" fontId="5" fillId="29" borderId="1" xfId="1623" applyFont="1" applyFill="1" applyBorder="1" applyAlignment="1">
      <alignment horizontal="center" vertical="center" wrapText="1"/>
    </xf>
    <xf numFmtId="181" fontId="5" fillId="0" borderId="1" xfId="1623" applyNumberFormat="1" applyFont="1" applyBorder="1" applyAlignment="1">
      <alignment horizontal="center" vertical="center" wrapText="1"/>
    </xf>
    <xf numFmtId="0" fontId="5" fillId="3" borderId="1" xfId="1585" applyFont="1" applyFill="1" applyBorder="1" applyAlignment="1">
      <alignment horizontal="center" vertical="center"/>
    </xf>
    <xf numFmtId="176" fontId="5" fillId="3" borderId="1" xfId="1623" applyNumberFormat="1" applyFont="1" applyFill="1" applyBorder="1" applyAlignment="1">
      <alignment horizontal="center" vertical="center" wrapText="1"/>
    </xf>
    <xf numFmtId="0" fontId="5" fillId="3" borderId="1" xfId="1566" applyFont="1" applyFill="1" applyBorder="1" applyAlignment="1">
      <alignment horizontal="center" vertical="center"/>
    </xf>
    <xf numFmtId="179" fontId="40" fillId="3" borderId="0" xfId="1623" applyNumberFormat="1" applyFont="1" applyFill="1" applyAlignment="1">
      <alignment horizontal="center" vertical="center" wrapText="1"/>
    </xf>
    <xf numFmtId="179" fontId="8" fillId="3" borderId="0" xfId="1623" applyNumberFormat="1" applyFont="1" applyFill="1" applyAlignment="1">
      <alignment horizontal="center" vertical="center" wrapText="1"/>
    </xf>
    <xf numFmtId="57" fontId="5" fillId="3" borderId="1" xfId="1623" applyNumberFormat="1" applyFont="1" applyFill="1" applyBorder="1" applyAlignment="1">
      <alignment horizontal="center" vertical="center" wrapText="1"/>
    </xf>
    <xf numFmtId="0" fontId="4" fillId="0" borderId="0" xfId="1566">
      <alignment vertical="center"/>
    </xf>
    <xf numFmtId="0" fontId="44" fillId="0" borderId="0" xfId="1566" applyFont="1">
      <alignment vertical="center"/>
    </xf>
    <xf numFmtId="178" fontId="5" fillId="30" borderId="1" xfId="1623" applyNumberFormat="1" applyFont="1" applyFill="1" applyBorder="1" applyAlignment="1">
      <alignment horizontal="center" vertical="center" wrapText="1"/>
    </xf>
    <xf numFmtId="178" fontId="45" fillId="30" borderId="1" xfId="1623" applyNumberFormat="1" applyFont="1" applyFill="1" applyBorder="1" applyAlignment="1">
      <alignment horizontal="center" vertical="center" wrapText="1"/>
    </xf>
    <xf numFmtId="177" fontId="45" fillId="30" borderId="1" xfId="1623" applyNumberFormat="1" applyFont="1" applyFill="1" applyBorder="1" applyAlignment="1">
      <alignment horizontal="center" vertical="center" wrapText="1"/>
    </xf>
    <xf numFmtId="180" fontId="45" fillId="30" borderId="1" xfId="1623" applyNumberFormat="1" applyFont="1" applyFill="1" applyBorder="1" applyAlignment="1">
      <alignment horizontal="center" vertical="center" wrapText="1"/>
    </xf>
    <xf numFmtId="178" fontId="46" fillId="3" borderId="0" xfId="1623" applyNumberFormat="1" applyFont="1" applyFill="1" applyAlignment="1">
      <alignment horizontal="center" vertical="center" wrapText="1"/>
    </xf>
    <xf numFmtId="178" fontId="6" fillId="3" borderId="0" xfId="1623" applyNumberFormat="1" applyFont="1" applyFill="1" applyAlignment="1">
      <alignment horizontal="center" vertical="center" wrapText="1"/>
    </xf>
    <xf numFmtId="0" fontId="12" fillId="3" borderId="0" xfId="1623" applyFont="1" applyFill="1" applyAlignment="1">
      <alignment horizontal="center" vertical="center" wrapText="1"/>
    </xf>
    <xf numFmtId="182" fontId="13" fillId="3" borderId="0" xfId="1623" applyNumberFormat="1" applyFont="1" applyFill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left" vertical="center" wrapText="1"/>
    </xf>
    <xf numFmtId="0" fontId="12" fillId="2" borderId="5" xfId="1" applyFont="1" applyFill="1" applyBorder="1" applyAlignment="1">
      <alignment horizontal="left" vertical="center" wrapText="1"/>
    </xf>
    <xf numFmtId="0" fontId="12" fillId="2" borderId="6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177" fontId="43" fillId="3" borderId="2" xfId="1566" applyNumberFormat="1" applyFont="1" applyFill="1" applyBorder="1" applyAlignment="1">
      <alignment horizontal="center" vertical="center" wrapText="1"/>
    </xf>
    <xf numFmtId="177" fontId="43" fillId="3" borderId="18" xfId="1566" applyNumberFormat="1" applyFont="1" applyFill="1" applyBorder="1" applyAlignment="1">
      <alignment horizontal="center" vertical="center"/>
    </xf>
    <xf numFmtId="177" fontId="43" fillId="3" borderId="3" xfId="1566" applyNumberFormat="1" applyFont="1" applyFill="1" applyBorder="1" applyAlignment="1">
      <alignment horizontal="center" vertical="center"/>
    </xf>
    <xf numFmtId="0" fontId="41" fillId="3" borderId="16" xfId="1623" applyFont="1" applyFill="1" applyBorder="1" applyAlignment="1">
      <alignment horizontal="center" vertical="center" wrapText="1"/>
    </xf>
    <xf numFmtId="0" fontId="43" fillId="3" borderId="2" xfId="1623" applyFont="1" applyFill="1" applyBorder="1" applyAlignment="1">
      <alignment horizontal="center" vertical="center" wrapText="1"/>
    </xf>
    <xf numFmtId="0" fontId="43" fillId="3" borderId="18" xfId="1623" applyFont="1" applyFill="1" applyBorder="1" applyAlignment="1">
      <alignment horizontal="center" vertical="center" wrapText="1"/>
    </xf>
    <xf numFmtId="0" fontId="43" fillId="3" borderId="3" xfId="1623" applyFont="1" applyFill="1" applyBorder="1" applyAlignment="1">
      <alignment horizontal="center" vertical="center" wrapText="1"/>
    </xf>
    <xf numFmtId="0" fontId="43" fillId="3" borderId="4" xfId="1566" applyFont="1" applyFill="1" applyBorder="1" applyAlignment="1">
      <alignment horizontal="center" vertical="center"/>
    </xf>
    <xf numFmtId="0" fontId="43" fillId="3" borderId="5" xfId="1566" applyFont="1" applyFill="1" applyBorder="1" applyAlignment="1">
      <alignment horizontal="center" vertical="center"/>
    </xf>
    <xf numFmtId="0" fontId="43" fillId="3" borderId="17" xfId="1566" applyFont="1" applyFill="1" applyBorder="1" applyAlignment="1">
      <alignment horizontal="center" vertical="center"/>
    </xf>
    <xf numFmtId="180" fontId="43" fillId="3" borderId="2" xfId="1623" applyNumberFormat="1" applyFont="1" applyFill="1" applyBorder="1" applyAlignment="1">
      <alignment horizontal="center" vertical="center" wrapText="1"/>
    </xf>
    <xf numFmtId="180" fontId="43" fillId="3" borderId="3" xfId="1623" applyNumberFormat="1" applyFont="1" applyFill="1" applyBorder="1" applyAlignment="1">
      <alignment horizontal="center" vertical="center" wrapText="1"/>
    </xf>
    <xf numFmtId="178" fontId="43" fillId="3" borderId="2" xfId="1623" applyNumberFormat="1" applyFont="1" applyFill="1" applyBorder="1" applyAlignment="1">
      <alignment horizontal="center" vertical="center" wrapText="1"/>
    </xf>
    <xf numFmtId="178" fontId="43" fillId="3" borderId="3" xfId="1623" applyNumberFormat="1" applyFont="1" applyFill="1" applyBorder="1" applyAlignment="1">
      <alignment horizontal="center" vertical="center" wrapText="1"/>
    </xf>
    <xf numFmtId="179" fontId="43" fillId="3" borderId="2" xfId="1623" applyNumberFormat="1" applyFont="1" applyFill="1" applyBorder="1" applyAlignment="1">
      <alignment horizontal="center" vertical="center" wrapText="1"/>
    </xf>
    <xf numFmtId="179" fontId="43" fillId="3" borderId="3" xfId="1623" applyNumberFormat="1" applyFont="1" applyFill="1" applyBorder="1" applyAlignment="1">
      <alignment horizontal="center" vertical="center" wrapText="1"/>
    </xf>
    <xf numFmtId="176" fontId="43" fillId="3" borderId="2" xfId="1623" applyNumberFormat="1" applyFont="1" applyFill="1" applyBorder="1" applyAlignment="1">
      <alignment horizontal="center" vertical="center" wrapText="1"/>
    </xf>
    <xf numFmtId="176" fontId="43" fillId="3" borderId="3" xfId="1623" applyNumberFormat="1" applyFont="1" applyFill="1" applyBorder="1" applyAlignment="1">
      <alignment horizontal="center" vertical="center" wrapText="1"/>
    </xf>
    <xf numFmtId="177" fontId="43" fillId="3" borderId="2" xfId="1623" applyNumberFormat="1" applyFont="1" applyFill="1" applyBorder="1" applyAlignment="1">
      <alignment horizontal="center" vertical="center" wrapText="1"/>
    </xf>
    <xf numFmtId="177" fontId="43" fillId="3" borderId="3" xfId="1623" applyNumberFormat="1" applyFont="1" applyFill="1" applyBorder="1" applyAlignment="1">
      <alignment horizontal="center" vertical="center" wrapText="1"/>
    </xf>
    <xf numFmtId="177" fontId="43" fillId="3" borderId="18" xfId="1566" applyNumberFormat="1" applyFont="1" applyFill="1" applyBorder="1" applyAlignment="1">
      <alignment horizontal="center" vertical="center" wrapText="1"/>
    </xf>
    <xf numFmtId="0" fontId="5" fillId="3" borderId="2" xfId="1623" applyFont="1" applyFill="1" applyBorder="1" applyAlignment="1">
      <alignment horizontal="center" vertical="center" wrapText="1"/>
    </xf>
    <xf numFmtId="0" fontId="5" fillId="3" borderId="3" xfId="1623" applyFont="1" applyFill="1" applyBorder="1" applyAlignment="1">
      <alignment horizontal="center" vertical="center" wrapText="1"/>
    </xf>
    <xf numFmtId="0" fontId="12" fillId="3" borderId="0" xfId="1623" applyFont="1" applyFill="1" applyAlignment="1">
      <alignment horizontal="left" vertical="top" wrapText="1"/>
    </xf>
  </cellXfs>
  <cellStyles count="3142">
    <cellStyle name="20% - 强调文字颜色 1 2" xfId="6"/>
    <cellStyle name="20% - 强调文字颜色 1 2 2" xfId="7"/>
    <cellStyle name="20% - 强调文字颜色 1 2_16.11.10-580座桥梁基本信息表" xfId="8"/>
    <cellStyle name="20% - 强调文字颜色 1 3" xfId="9"/>
    <cellStyle name="20% - 强调文字颜色 2 2" xfId="10"/>
    <cellStyle name="20% - 强调文字颜色 2 2 2" xfId="11"/>
    <cellStyle name="20% - 强调文字颜色 2 2_16.11.10-580座桥梁基本信息表" xfId="12"/>
    <cellStyle name="20% - 强调文字颜色 2 3" xfId="13"/>
    <cellStyle name="20% - 强调文字颜色 3 2" xfId="14"/>
    <cellStyle name="20% - 强调文字颜色 3 2 2" xfId="15"/>
    <cellStyle name="20% - 强调文字颜色 3 2_16.11.10-580座桥梁基本信息表" xfId="16"/>
    <cellStyle name="20% - 强调文字颜色 3 3" xfId="17"/>
    <cellStyle name="20% - 强调文字颜色 4 2" xfId="18"/>
    <cellStyle name="20% - 强调文字颜色 4 2 2" xfId="19"/>
    <cellStyle name="20% - 强调文字颜色 4 2_16.11.10-580座桥梁基本信息表" xfId="20"/>
    <cellStyle name="20% - 强调文字颜色 4 3" xfId="21"/>
    <cellStyle name="20% - 强调文字颜色 5 2" xfId="22"/>
    <cellStyle name="20% - 强调文字颜色 5 2 2" xfId="23"/>
    <cellStyle name="20% - 强调文字颜色 5 2_16.11.10-580座桥梁基本信息表" xfId="24"/>
    <cellStyle name="20% - 强调文字颜色 5 3" xfId="25"/>
    <cellStyle name="20% - 强调文字颜色 6 2" xfId="26"/>
    <cellStyle name="20% - 强调文字颜色 6 2 2" xfId="27"/>
    <cellStyle name="20% - 强调文字颜色 6 2_16.11.10-580座桥梁基本信息表" xfId="28"/>
    <cellStyle name="20% - 强调文字颜色 6 3" xfId="29"/>
    <cellStyle name="20% - 着色 1" xfId="30"/>
    <cellStyle name="20% - 着色 2" xfId="31"/>
    <cellStyle name="20% - 着色 3" xfId="32"/>
    <cellStyle name="20% - 着色 4" xfId="33"/>
    <cellStyle name="20% - 着色 5" xfId="34"/>
    <cellStyle name="20% - 着色 6" xfId="35"/>
    <cellStyle name="40% - 强调文字颜色 1 2" xfId="36"/>
    <cellStyle name="40% - 强调文字颜色 1 2 2" xfId="37"/>
    <cellStyle name="40% - 强调文字颜色 1 2_16.11.10-580座桥梁基本信息表" xfId="38"/>
    <cellStyle name="40% - 强调文字颜色 1 3" xfId="39"/>
    <cellStyle name="40% - 强调文字颜色 2 2" xfId="40"/>
    <cellStyle name="40% - 强调文字颜色 2 2 2" xfId="41"/>
    <cellStyle name="40% - 强调文字颜色 2 2_16.11.10-580座桥梁基本信息表" xfId="42"/>
    <cellStyle name="40% - 强调文字颜色 2 3" xfId="43"/>
    <cellStyle name="40% - 强调文字颜色 3 2" xfId="44"/>
    <cellStyle name="40% - 强调文字颜色 3 2 2" xfId="45"/>
    <cellStyle name="40% - 强调文字颜色 3 2_16.11.10-580座桥梁基本信息表" xfId="46"/>
    <cellStyle name="40% - 强调文字颜色 3 3" xfId="47"/>
    <cellStyle name="40% - 强调文字颜色 4 2" xfId="48"/>
    <cellStyle name="40% - 强调文字颜色 4 2 2" xfId="49"/>
    <cellStyle name="40% - 强调文字颜色 4 2_16.11.10-580座桥梁基本信息表" xfId="50"/>
    <cellStyle name="40% - 强调文字颜色 4 3" xfId="51"/>
    <cellStyle name="40% - 强调文字颜色 5 2" xfId="52"/>
    <cellStyle name="40% - 强调文字颜色 5 2 2" xfId="53"/>
    <cellStyle name="40% - 强调文字颜色 5 2_16.11.10-580座桥梁基本信息表" xfId="54"/>
    <cellStyle name="40% - 强调文字颜色 5 3" xfId="55"/>
    <cellStyle name="40% - 强调文字颜色 6 2" xfId="56"/>
    <cellStyle name="40% - 强调文字颜色 6 2 2" xfId="57"/>
    <cellStyle name="40% - 强调文字颜色 6 2_16.11.10-580座桥梁基本信息表" xfId="58"/>
    <cellStyle name="40% - 强调文字颜色 6 3" xfId="59"/>
    <cellStyle name="40% - 着色 1" xfId="60"/>
    <cellStyle name="40% - 着色 2" xfId="61"/>
    <cellStyle name="40% - 着色 3" xfId="62"/>
    <cellStyle name="40% - 着色 4" xfId="63"/>
    <cellStyle name="40% - 着色 5" xfId="64"/>
    <cellStyle name="40% - 着色 6" xfId="65"/>
    <cellStyle name="60% - 强调文字颜色 1 2" xfId="66"/>
    <cellStyle name="60% - 强调文字颜色 1 2 2" xfId="67"/>
    <cellStyle name="60% - 强调文字颜色 1 2_16.11.10-580座桥梁基本信息表" xfId="68"/>
    <cellStyle name="60% - 强调文字颜色 1 3" xfId="69"/>
    <cellStyle name="60% - 强调文字颜色 2 2" xfId="70"/>
    <cellStyle name="60% - 强调文字颜色 2 2 2" xfId="71"/>
    <cellStyle name="60% - 强调文字颜色 2 2_16.11.10-580座桥梁基本信息表" xfId="72"/>
    <cellStyle name="60% - 强调文字颜色 2 3" xfId="73"/>
    <cellStyle name="60% - 强调文字颜色 3 2" xfId="74"/>
    <cellStyle name="60% - 强调文字颜色 3 2 2" xfId="75"/>
    <cellStyle name="60% - 强调文字颜色 3 2_16.11.10-580座桥梁基本信息表" xfId="76"/>
    <cellStyle name="60% - 强调文字颜色 3 3" xfId="77"/>
    <cellStyle name="60% - 强调文字颜色 4 2" xfId="78"/>
    <cellStyle name="60% - 强调文字颜色 4 2 2" xfId="79"/>
    <cellStyle name="60% - 强调文字颜色 4 2_16.11.10-580座桥梁基本信息表" xfId="80"/>
    <cellStyle name="60% - 强调文字颜色 4 3" xfId="81"/>
    <cellStyle name="60% - 强调文字颜色 5 2" xfId="82"/>
    <cellStyle name="60% - 强调文字颜色 5 2 2" xfId="83"/>
    <cellStyle name="60% - 强调文字颜色 5 2_16.11.10-580座桥梁基本信息表" xfId="84"/>
    <cellStyle name="60% - 强调文字颜色 5 3" xfId="85"/>
    <cellStyle name="60% - 强调文字颜色 6 2" xfId="86"/>
    <cellStyle name="60% - 强调文字颜色 6 2 2" xfId="87"/>
    <cellStyle name="60% - 强调文字颜色 6 2_16.11.10-580座桥梁基本信息表" xfId="88"/>
    <cellStyle name="60% - 强调文字颜色 6 3" xfId="89"/>
    <cellStyle name="60% - 着色 1" xfId="90"/>
    <cellStyle name="60% - 着色 2" xfId="91"/>
    <cellStyle name="60% - 着色 3" xfId="92"/>
    <cellStyle name="60% - 着色 4" xfId="93"/>
    <cellStyle name="60% - 着色 5" xfId="94"/>
    <cellStyle name="60% - 着色 6" xfId="95"/>
    <cellStyle name="ColLevel_0" xfId="96"/>
    <cellStyle name="Normal" xfId="1"/>
    <cellStyle name="Normal 2" xfId="4"/>
    <cellStyle name="Normal 2 2" xfId="97"/>
    <cellStyle name="Normal 2 2 2" xfId="98"/>
    <cellStyle name="Normal 3" xfId="99"/>
    <cellStyle name="Normal 3 2" xfId="100"/>
    <cellStyle name="RowLevel_0" xfId="101"/>
    <cellStyle name="百分比 2" xfId="102"/>
    <cellStyle name="百分比 3" xfId="103"/>
    <cellStyle name="百分比 4" xfId="104"/>
    <cellStyle name="百分比 5" xfId="105"/>
    <cellStyle name="百分比 5 2" xfId="106"/>
    <cellStyle name="百分比 5 2 2" xfId="107"/>
    <cellStyle name="百分比 5 2 3" xfId="108"/>
    <cellStyle name="百分比 6" xfId="109"/>
    <cellStyle name="百分比 6 2" xfId="110"/>
    <cellStyle name="百分比 6 3" xfId="111"/>
    <cellStyle name="百分比 7" xfId="112"/>
    <cellStyle name="标题 1 2" xfId="113"/>
    <cellStyle name="标题 1 2 2" xfId="114"/>
    <cellStyle name="标题 1 2_2013年中检查评分表" xfId="115"/>
    <cellStyle name="标题 1 3" xfId="116"/>
    <cellStyle name="标题 2 2" xfId="117"/>
    <cellStyle name="标题 2 2 2" xfId="118"/>
    <cellStyle name="标题 2 2_2013年中检查评分表" xfId="119"/>
    <cellStyle name="标题 2 3" xfId="120"/>
    <cellStyle name="标题 3 2" xfId="121"/>
    <cellStyle name="标题 3 2 2" xfId="122"/>
    <cellStyle name="标题 3 2_2013年中检查评分表" xfId="123"/>
    <cellStyle name="标题 3 3" xfId="124"/>
    <cellStyle name="标题 4 2" xfId="125"/>
    <cellStyle name="标题 4 2 2" xfId="126"/>
    <cellStyle name="标题 4 3" xfId="127"/>
    <cellStyle name="标题 5" xfId="128"/>
    <cellStyle name="标题 5 2" xfId="129"/>
    <cellStyle name="标题 6" xfId="130"/>
    <cellStyle name="差 2" xfId="131"/>
    <cellStyle name="差 2 2" xfId="132"/>
    <cellStyle name="差 2_16.11.10-580座桥梁基本信息表" xfId="133"/>
    <cellStyle name="差 3" xfId="134"/>
    <cellStyle name="差_（2015年1标续标价）终稿14.4.20" xfId="135"/>
    <cellStyle name="差_16.11.10-580座桥梁基本信息表" xfId="136"/>
    <cellStyle name="差_17年1标报价-每桥报价清单、明细表17年7月" xfId="137"/>
    <cellStyle name="差_17年新2标报价-每座桥计算、明细表2017年10月" xfId="138"/>
    <cellStyle name="差_1标2017.4.1-2017.7 .31养护经费" xfId="139"/>
    <cellStyle name="差_2012年大中修计划（全署）" xfId="140"/>
    <cellStyle name="差_2012年大中修计划（全署）_2013年中检查评分表" xfId="141"/>
    <cellStyle name="差_2012年大中修计划（全署）_Book1" xfId="142"/>
    <cellStyle name="差_2012年大中修计划（全署）_Book1_16.11.10-580座桥梁基本信息表" xfId="143"/>
    <cellStyle name="差_2012年大中修计划（全署）_Book1_17年1标报价-每桥报价清单、明细表17年7月" xfId="144"/>
    <cellStyle name="差_2012年大中修计划（全署）_Book1_17年3标报价-每桥报价清单、明细表17年7月" xfId="145"/>
    <cellStyle name="差_2012年大中修计划（全署）_Book1_17年新2标报价-每座桥计算、明细表2017年10月" xfId="146"/>
    <cellStyle name="差_2012年大中修计划（全署）_Book1_1标2017.4.1-2017.7 .31养护经费" xfId="147"/>
    <cellStyle name="差_2012年大中修计划（全署）_Book1_2016年1标区管农桥养护投标价" xfId="148"/>
    <cellStyle name="差_2012年大中修计划（全署）_Book1_20171018-573座养护资金汇总表附表+资金拨付附表" xfId="149"/>
    <cellStyle name="差_2012年大中修计划（全署）_Book1_2017年区管农桥养护设施工程量汇总表（2标）16.11.22返回" xfId="150"/>
    <cellStyle name="差_2012年大中修计划（全署）_Book1_2017年区管农桥养护设施工程量汇总表（2标）16.11.22返回_20171018-573座养护资金汇总表附表+资金拨付附表" xfId="151"/>
    <cellStyle name="差_2012年大中修计划（全署）_Book1_2017年区管农桥养护设施工程量汇总表（2标）16.11.22返回_20180422朝农公路桥养护经费" xfId="152"/>
    <cellStyle name="差_2012年大中修计划（全署）_Book1_2017年区管农桥养护设施工程量汇总表（2标）16.11.22返回_养护三标报价清单、明细表171010" xfId="153"/>
    <cellStyle name="差_2012年大中修计划（全署）_Book1_2017年区管农桥养护设施工程量汇总表（3标）16.12.6返回新" xfId="154"/>
    <cellStyle name="差_2012年大中修计划（全署）_Book1_2017年区管农桥养护设施工程量汇总表（3标）16.12.6返回新_20171018-573座养护资金汇总表附表+资金拨付附表" xfId="155"/>
    <cellStyle name="差_2012年大中修计划（全署）_Book1_2017年区管农桥养护设施工程量汇总表（3标）16.12.6返回新_20180422朝农公路桥养护经费" xfId="156"/>
    <cellStyle name="差_2012年大中修计划（全署）_Book1_2017年区管农桥养护设施工程量汇总表（3标）16.12.6返回新_养护三标报价清单、明细表171010" xfId="157"/>
    <cellStyle name="差_2012年大中修计划（全署）_Book1_2标2017.4.1-2017.7 .31养护经费" xfId="158"/>
    <cellStyle name="差_2012年大中修计划（全署）_Book1_3标大芦线设施量明细+经费16.9.29" xfId="159"/>
    <cellStyle name="差_2012年大中修计划（全署）_Book1_3标大芦线设施量明细+经费16.9.29_1标2017.4.1-2017.7 .31养护经费" xfId="160"/>
    <cellStyle name="差_2012年大中修计划（全署）_Book1_3标大芦线设施量明细+经费16.9.29_张家浜两侧（代防汛通道）接管桥梁明细表+养护经费" xfId="161"/>
    <cellStyle name="差_2012年大中修计划（全署）_Book1_3标大芦线设施量明细+经费16.9.29_赵家沟防汛通道7座接管桥梁明细表+养护经费" xfId="162"/>
    <cellStyle name="差_2012年大中修计划（全署）_Book1_附表：农桥养护资金汇总表+明细表" xfId="163"/>
    <cellStyle name="差_2012年大中修计划（全署）_Book1_扣三标五丰路桥养护资金2016年1月份2018年5月" xfId="164"/>
    <cellStyle name="差_2012年大中修计划（全署）_Book1_南片二标6.17" xfId="165"/>
    <cellStyle name="差_2012年大中修计划（全署）_Book1_桥梁按河道进行编号16.6.13" xfId="166"/>
    <cellStyle name="差_2012年大中修计划（全署）_Book1_桥梁按河道进行编号16.6.8" xfId="167"/>
    <cellStyle name="差_2012年大中修计划（全署）_Book1_外环运河、长界港接管桥梁明细表+养护经费9.30" xfId="168"/>
    <cellStyle name="差_2012年大中修计划（全署）_Book1_修正  附表2：区管农桥养护设施工程量汇总表（1标）10.26" xfId="169"/>
    <cellStyle name="差_2012年大中修计划（全署）_Book1_养护二标桥梁河道分部明细16.6.8" xfId="170"/>
    <cellStyle name="差_2012年大中修计划（全署）_Book1_养护二标桥梁河道分部明细16.6.8_16.10.24-580座桥梁基本信息表" xfId="171"/>
    <cellStyle name="差_2012年大中修计划（全署）_Book1_养护二标桥梁河道分部明细16.6.8_桥梁按河道进行编号16.10.12汇总" xfId="172"/>
    <cellStyle name="差_2012年大中修计划（全署）_Book1_养护二标桥梁河道分部明细16.6.8_桥梁按河道进行编号16.6.13-给养护单位校对-三标返回" xfId="173"/>
    <cellStyle name="差_2012年大中修计划（全署）_Book1_养护二标桥梁河道分部明细16.6.8_桥梁按河道进行编号16.6.13-给养护单位校对-三标返回_2017年区管农桥养护设施工程量汇总表（2标）16.11.22返回" xfId="174"/>
    <cellStyle name="差_2012年大中修计划（全署）_Book1_养护二标桥梁河道分部明细16.6.8_桥梁按河道进行编号16.6.13-给养护单位校对-三标返回_2017年区管农桥养护设施工程量汇总表（2标）16.11.22返回_20171018-573座养护资金汇总表附表+资金拨付附表" xfId="175"/>
    <cellStyle name="差_2012年大中修计划（全署）_Book1_养护二标桥梁河道分部明细16.6.8_桥梁按河道进行编号16.6.13-给养护单位校对-三标返回_2017年区管农桥养护设施工程量汇总表（2标）16.11.22返回_20180422朝农公路桥养护经费" xfId="176"/>
    <cellStyle name="差_2012年大中修计划（全署）_Book1_养护二标桥梁河道分部明细16.6.8_桥梁按河道进行编号16.6.13-给养护单位校对-三标返回_2017年区管农桥养护设施工程量汇总表（2标）16.11.22返回_养护三标报价清单、明细表171010" xfId="177"/>
    <cellStyle name="差_2012年大中修计划（全署）_Book1_养护二标桥梁河道分部明细16.6.8_桥梁按河道进行编号16.6.13-给养护单位校对-三标返回_2017年区管农桥养护设施工程量汇总表（3标）16.12.6返回新" xfId="178"/>
    <cellStyle name="差_2012年大中修计划（全署）_Book1_养护二标桥梁河道分部明细16.6.8_桥梁按河道进行编号16.6.13-给养护单位校对-三标返回_2017年区管农桥养护设施工程量汇总表（3标）16.12.6返回新_20171018-573座养护资金汇总表附表+资金拨付附表" xfId="179"/>
    <cellStyle name="差_2012年大中修计划（全署）_Book1_养护二标桥梁河道分部明细16.6.8_桥梁按河道进行编号16.6.13-给养护单位校对-三标返回_2017年区管农桥养护设施工程量汇总表（3标）16.12.6返回新_20180422朝农公路桥养护经费" xfId="180"/>
    <cellStyle name="差_2012年大中修计划（全署）_Book1_养护二标桥梁河道分部明细16.6.8_桥梁按河道进行编号16.6.13-给养护单位校对-三标返回_2017年区管农桥养护设施工程量汇总表（3标）16.12.6返回新_养护三标报价清单、明细表171010" xfId="181"/>
    <cellStyle name="差_2012年大中修计划（全署）_Book1_养护二标桥梁河道分部明细16.6.8_桥梁按河道进行编号16.6.13-给养护单位校对一标返回)" xfId="182"/>
    <cellStyle name="差_2012年大中修计划（全署）_Book1_养护三标报价清单、明细表171010" xfId="183"/>
    <cellStyle name="差_2012年大中修计划（全署）_Book1_养护三标桥梁河道分部明细-改16.6.8" xfId="184"/>
    <cellStyle name="差_2012年大中修计划（全署）_Book1_养护三标桥梁河道分部明细-改16.6.8_16.10.24-580座桥梁基本信息表" xfId="185"/>
    <cellStyle name="差_2012年大中修计划（全署）_Book1_养护三标桥梁河道分部明细-改16.6.8_桥梁按河道进行编号16.10.12汇总" xfId="186"/>
    <cellStyle name="差_2012年大中修计划（全署）_Book1_养护三标桥梁河道分部明细-改16.6.8_桥梁按河道进行编号16.6.13-给养护单位校对-三标返回" xfId="187"/>
    <cellStyle name="差_2012年大中修计划（全署）_Book1_养护三标桥梁河道分部明细-改16.6.8_桥梁按河道进行编号16.6.13-给养护单位校对-三标返回_2017年区管农桥养护设施工程量汇总表（2标）16.11.22返回" xfId="188"/>
    <cellStyle name="差_2012年大中修计划（全署）_Book1_养护三标桥梁河道分部明细-改16.6.8_桥梁按河道进行编号16.6.13-给养护单位校对-三标返回_2017年区管农桥养护设施工程量汇总表（2标）16.11.22返回_20171018-573座养护资金汇总表附表+资金拨付附表" xfId="189"/>
    <cellStyle name="差_2012年大中修计划（全署）_Book1_养护三标桥梁河道分部明细-改16.6.8_桥梁按河道进行编号16.6.13-给养护单位校对-三标返回_2017年区管农桥养护设施工程量汇总表（2标）16.11.22返回_20180422朝农公路桥养护经费" xfId="190"/>
    <cellStyle name="差_2012年大中修计划（全署）_Book1_养护三标桥梁河道分部明细-改16.6.8_桥梁按河道进行编号16.6.13-给养护单位校对-三标返回_2017年区管农桥养护设施工程量汇总表（2标）16.11.22返回_养护三标报价清单、明细表171010" xfId="191"/>
    <cellStyle name="差_2012年大中修计划（全署）_Book1_养护三标桥梁河道分部明细-改16.6.8_桥梁按河道进行编号16.6.13-给养护单位校对-三标返回_2017年区管农桥养护设施工程量汇总表（3标）16.12.6返回新" xfId="192"/>
    <cellStyle name="差_2012年大中修计划（全署）_Book1_养护三标桥梁河道分部明细-改16.6.8_桥梁按河道进行编号16.6.13-给养护单位校对-三标返回_2017年区管农桥养护设施工程量汇总表（3标）16.12.6返回新_20171018-573座养护资金汇总表附表+资金拨付附表" xfId="193"/>
    <cellStyle name="差_2012年大中修计划（全署）_Book1_养护三标桥梁河道分部明细-改16.6.8_桥梁按河道进行编号16.6.13-给养护单位校对-三标返回_2017年区管农桥养护设施工程量汇总表（3标）16.12.6返回新_20180422朝农公路桥养护经费" xfId="194"/>
    <cellStyle name="差_2012年大中修计划（全署）_Book1_养护三标桥梁河道分部明细-改16.6.8_桥梁按河道进行编号16.6.13-给养护单位校对-三标返回_2017年区管农桥养护设施工程量汇总表（3标）16.12.6返回新_养护三标报价清单、明细表171010" xfId="195"/>
    <cellStyle name="差_2012年大中修计划（全署）_Book1_养护三标桥梁河道分部明细-改16.6.8_桥梁按河道进行编号16.6.13-给养护单位校对一标返回)" xfId="196"/>
    <cellStyle name="差_2012年大中修计划（全署）_Book1_张家浜两侧（代防汛通道）接管桥梁明细表+养护经费" xfId="197"/>
    <cellStyle name="差_2012年大中修计划（全署）_Book1_赵家沟防汛通道7座接管桥梁明细表+养护经费" xfId="198"/>
    <cellStyle name="差_2012年大中修计划（全署）_半年度考核(合庆所)" xfId="199"/>
    <cellStyle name="差_2012年大中修计划（全署）_第二季度河道考核情况（周浦所）" xfId="200"/>
    <cellStyle name="差_2012年大中修计划（全署）_第二季度考核表" xfId="201"/>
    <cellStyle name="差_2012年大中修计划（全署）_第二季度考核表_16.11.10-580座桥梁基本信息表" xfId="202"/>
    <cellStyle name="差_2012年大中修计划（全署）_第二季度考核表_17年1标报价-每桥报价清单、明细表17年7月" xfId="203"/>
    <cellStyle name="差_2012年大中修计划（全署）_第二季度考核表_17年3标报价-每桥报价清单、明细表17年7月" xfId="204"/>
    <cellStyle name="差_2012年大中修计划（全署）_第二季度考核表_17年新2标报价-每座桥计算、明细表2017年10月" xfId="205"/>
    <cellStyle name="差_2012年大中修计划（全署）_第二季度考核表_1标2017.4.1-2017.7 .31养护经费" xfId="206"/>
    <cellStyle name="差_2012年大中修计划（全署）_第二季度考核表_2016年1标区管农桥养护投标价" xfId="207"/>
    <cellStyle name="差_2012年大中修计划（全署）_第二季度考核表_20171018-573座养护资金汇总表附表+资金拨付附表" xfId="208"/>
    <cellStyle name="差_2012年大中修计划（全署）_第二季度考核表_2017年区管农桥养护设施工程量汇总表（2标）16.11.22返回" xfId="209"/>
    <cellStyle name="差_2012年大中修计划（全署）_第二季度考核表_2017年区管农桥养护设施工程量汇总表（2标）16.11.22返回_20171018-573座养护资金汇总表附表+资金拨付附表" xfId="210"/>
    <cellStyle name="差_2012年大中修计划（全署）_第二季度考核表_2017年区管农桥养护设施工程量汇总表（2标）16.11.22返回_20180422朝农公路桥养护经费" xfId="211"/>
    <cellStyle name="差_2012年大中修计划（全署）_第二季度考核表_2017年区管农桥养护设施工程量汇总表（2标）16.11.22返回_养护三标报价清单、明细表171010" xfId="212"/>
    <cellStyle name="差_2012年大中修计划（全署）_第二季度考核表_2017年区管农桥养护设施工程量汇总表（3标）16.12.6返回新" xfId="213"/>
    <cellStyle name="差_2012年大中修计划（全署）_第二季度考核表_2017年区管农桥养护设施工程量汇总表（3标）16.12.6返回新_20171018-573座养护资金汇总表附表+资金拨付附表" xfId="214"/>
    <cellStyle name="差_2012年大中修计划（全署）_第二季度考核表_2017年区管农桥养护设施工程量汇总表（3标）16.12.6返回新_20180422朝农公路桥养护经费" xfId="215"/>
    <cellStyle name="差_2012年大中修计划（全署）_第二季度考核表_2017年区管农桥养护设施工程量汇总表（3标）16.12.6返回新_养护三标报价清单、明细表171010" xfId="216"/>
    <cellStyle name="差_2012年大中修计划（全署）_第二季度考核表_2标2017.4.1-2017.7 .31养护经费" xfId="217"/>
    <cellStyle name="差_2012年大中修计划（全署）_第二季度考核表_3标大芦线设施量明细+经费16.9.29" xfId="218"/>
    <cellStyle name="差_2012年大中修计划（全署）_第二季度考核表_3标大芦线设施量明细+经费16.9.29_1标2017.4.1-2017.7 .31养护经费" xfId="219"/>
    <cellStyle name="差_2012年大中修计划（全署）_第二季度考核表_3标大芦线设施量明细+经费16.9.29_张家浜两侧（代防汛通道）接管桥梁明细表+养护经费" xfId="220"/>
    <cellStyle name="差_2012年大中修计划（全署）_第二季度考核表_3标大芦线设施量明细+经费16.9.29_赵家沟防汛通道7座接管桥梁明细表+养护经费" xfId="221"/>
    <cellStyle name="差_2012年大中修计划（全署）_第二季度考核表_附表：农桥养护资金汇总表+明细表" xfId="222"/>
    <cellStyle name="差_2012年大中修计划（全署）_第二季度考核表_扣三标五丰路桥养护资金2016年1月份2018年5月" xfId="223"/>
    <cellStyle name="差_2012年大中修计划（全署）_第二季度考核表_南片二标6.17" xfId="224"/>
    <cellStyle name="差_2012年大中修计划（全署）_第二季度考核表_桥梁按河道进行编号16.6.13" xfId="225"/>
    <cellStyle name="差_2012年大中修计划（全署）_第二季度考核表_桥梁按河道进行编号16.6.8" xfId="226"/>
    <cellStyle name="差_2012年大中修计划（全署）_第二季度考核表_外环运河、长界港接管桥梁明细表+养护经费9.30" xfId="227"/>
    <cellStyle name="差_2012年大中修计划（全署）_第二季度考核表_修正  附表2：区管农桥养护设施工程量汇总表（1标）10.26" xfId="228"/>
    <cellStyle name="差_2012年大中修计划（全署）_第二季度考核表_养护二标桥梁河道分部明细16.6.8" xfId="229"/>
    <cellStyle name="差_2012年大中修计划（全署）_第二季度考核表_养护二标桥梁河道分部明细16.6.8_16.10.24-580座桥梁基本信息表" xfId="230"/>
    <cellStyle name="差_2012年大中修计划（全署）_第二季度考核表_养护二标桥梁河道分部明细16.6.8_桥梁按河道进行编号16.10.12汇总" xfId="231"/>
    <cellStyle name="差_2012年大中修计划（全署）_第二季度考核表_养护二标桥梁河道分部明细16.6.8_桥梁按河道进行编号16.6.13-给养护单位校对-三标返回" xfId="232"/>
    <cellStyle name="差_2012年大中修计划（全署）_第二季度考核表_养护二标桥梁河道分部明细16.6.8_桥梁按河道进行编号16.6.13-给养护单位校对-三标返回_2017年区管农桥养护设施工程量汇总表（2标）16.11.22返回" xfId="233"/>
    <cellStyle name="差_2012年大中修计划（全署）_第二季度考核表_养护二标桥梁河道分部明细16.6.8_桥梁按河道进行编号16.6.13-给养护单位校对-三标返回_2017年区管农桥养护设施工程量汇总表（2标）16.11.22返回_20171018-573座养护资金汇总表附表+资金拨付附表" xfId="234"/>
    <cellStyle name="差_2012年大中修计划（全署）_第二季度考核表_养护二标桥梁河道分部明细16.6.8_桥梁按河道进行编号16.6.13-给养护单位校对-三标返回_2017年区管农桥养护设施工程量汇总表（2标）16.11.22返回_20180422朝农公路桥养护经费" xfId="235"/>
    <cellStyle name="差_2012年大中修计划（全署）_第二季度考核表_养护二标桥梁河道分部明细16.6.8_桥梁按河道进行编号16.6.13-给养护单位校对-三标返回_2017年区管农桥养护设施工程量汇总表（2标）16.11.22返回_养护三标报价清单、明细表171010" xfId="236"/>
    <cellStyle name="差_2012年大中修计划（全署）_第二季度考核表_养护二标桥梁河道分部明细16.6.8_桥梁按河道进行编号16.6.13-给养护单位校对-三标返回_2017年区管农桥养护设施工程量汇总表（3标）16.12.6返回新" xfId="237"/>
    <cellStyle name="差_2012年大中修计划（全署）_第二季度考核表_养护二标桥梁河道分部明细16.6.8_桥梁按河道进行编号16.6.13-给养护单位校对-三标返回_2017年区管农桥养护设施工程量汇总表（3标）16.12.6返回新_20171018-573座养护资金汇总表附表+资金拨付附表" xfId="238"/>
    <cellStyle name="差_2012年大中修计划（全署）_第二季度考核表_养护二标桥梁河道分部明细16.6.8_桥梁按河道进行编号16.6.13-给养护单位校对-三标返回_2017年区管农桥养护设施工程量汇总表（3标）16.12.6返回新_20180422朝农公路桥养护经费" xfId="239"/>
    <cellStyle name="差_2012年大中修计划（全署）_第二季度考核表_养护二标桥梁河道分部明细16.6.8_桥梁按河道进行编号16.6.13-给养护单位校对-三标返回_2017年区管农桥养护设施工程量汇总表（3标）16.12.6返回新_养护三标报价清单、明细表171010" xfId="240"/>
    <cellStyle name="差_2012年大中修计划（全署）_第二季度考核表_养护二标桥梁河道分部明细16.6.8_桥梁按河道进行编号16.6.13-给养护单位校对一标返回)" xfId="241"/>
    <cellStyle name="差_2012年大中修计划（全署）_第二季度考核表_养护三标报价清单、明细表171010" xfId="242"/>
    <cellStyle name="差_2012年大中修计划（全署）_第二季度考核表_养护三标桥梁河道分部明细-改16.6.8" xfId="243"/>
    <cellStyle name="差_2012年大中修计划（全署）_第二季度考核表_养护三标桥梁河道分部明细-改16.6.8_16.10.24-580座桥梁基本信息表" xfId="244"/>
    <cellStyle name="差_2012年大中修计划（全署）_第二季度考核表_养护三标桥梁河道分部明细-改16.6.8_桥梁按河道进行编号16.10.12汇总" xfId="245"/>
    <cellStyle name="差_2012年大中修计划（全署）_第二季度考核表_养护三标桥梁河道分部明细-改16.6.8_桥梁按河道进行编号16.6.13-给养护单位校对-三标返回" xfId="246"/>
    <cellStyle name="差_2012年大中修计划（全署）_第二季度考核表_养护三标桥梁河道分部明细-改16.6.8_桥梁按河道进行编号16.6.13-给养护单位校对-三标返回_2017年区管农桥养护设施工程量汇总表（2标）16.11.22返回" xfId="247"/>
    <cellStyle name="差_2012年大中修计划（全署）_第二季度考核表_养护三标桥梁河道分部明细-改16.6.8_桥梁按河道进行编号16.6.13-给养护单位校对-三标返回_2017年区管农桥养护设施工程量汇总表（2标）16.11.22返回_20171018-573座养护资金汇总表附表+资金拨付附表" xfId="248"/>
    <cellStyle name="差_2012年大中修计划（全署）_第二季度考核表_养护三标桥梁河道分部明细-改16.6.8_桥梁按河道进行编号16.6.13-给养护单位校对-三标返回_2017年区管农桥养护设施工程量汇总表（2标）16.11.22返回_20180422朝农公路桥养护经费" xfId="249"/>
    <cellStyle name="差_2012年大中修计划（全署）_第二季度考核表_养护三标桥梁河道分部明细-改16.6.8_桥梁按河道进行编号16.6.13-给养护单位校对-三标返回_2017年区管农桥养护设施工程量汇总表（2标）16.11.22返回_养护三标报价清单、明细表171010" xfId="250"/>
    <cellStyle name="差_2012年大中修计划（全署）_第二季度考核表_养护三标桥梁河道分部明细-改16.6.8_桥梁按河道进行编号16.6.13-给养护单位校对-三标返回_2017年区管农桥养护设施工程量汇总表（3标）16.12.6返回新" xfId="251"/>
    <cellStyle name="差_2012年大中修计划（全署）_第二季度考核表_养护三标桥梁河道分部明细-改16.6.8_桥梁按河道进行编号16.6.13-给养护单位校对-三标返回_2017年区管农桥养护设施工程量汇总表（3标）16.12.6返回新_20171018-573座养护资金汇总表附表+资金拨付附表" xfId="252"/>
    <cellStyle name="差_2012年大中修计划（全署）_第二季度考核表_养护三标桥梁河道分部明细-改16.6.8_桥梁按河道进行编号16.6.13-给养护单位校对-三标返回_2017年区管农桥养护设施工程量汇总表（3标）16.12.6返回新_20180422朝农公路桥养护经费" xfId="253"/>
    <cellStyle name="差_2012年大中修计划（全署）_第二季度考核表_养护三标桥梁河道分部明细-改16.6.8_桥梁按河道进行编号16.6.13-给养护单位校对-三标返回_2017年区管农桥养护设施工程量汇总表（3标）16.12.6返回新_养护三标报价清单、明细表171010" xfId="254"/>
    <cellStyle name="差_2012年大中修计划（全署）_第二季度考核表_养护三标桥梁河道分部明细-改16.6.8_桥梁按河道进行编号16.6.13-给养护单位校对一标返回)" xfId="255"/>
    <cellStyle name="差_2012年大中修计划（全署）_第二季度考核表_张家浜两侧（代防汛通道）接管桥梁明细表+养护经费" xfId="256"/>
    <cellStyle name="差_2012年大中修计划（全署）_第二季度考核表_赵家沟防汛通道7座接管桥梁明细表+养护经费" xfId="257"/>
    <cellStyle name="差_2012年大中修计划（全署）_考核整改反馈情况" xfId="258"/>
    <cellStyle name="差_2012年大中修计划（全署）_南汇所" xfId="259"/>
    <cellStyle name="差_2012年大中修计划（全署）_南汇所_16.11.10-580座桥梁基本信息表" xfId="260"/>
    <cellStyle name="差_2012年大中修计划（全署）_南汇所_17年1标报价-每桥报价清单、明细表17年7月" xfId="261"/>
    <cellStyle name="差_2012年大中修计划（全署）_南汇所_17年3标报价-每桥报价清单、明细表17年7月" xfId="262"/>
    <cellStyle name="差_2012年大中修计划（全署）_南汇所_17年新2标报价-每座桥计算、明细表2017年10月" xfId="263"/>
    <cellStyle name="差_2012年大中修计划（全署）_南汇所_1标2017.4.1-2017.7 .31养护经费" xfId="264"/>
    <cellStyle name="差_2012年大中修计划（全署）_南汇所_2013年高东镇管河道样板村" xfId="265"/>
    <cellStyle name="差_2012年大中修计划（全署）_南汇所_2013年高东镇管河道样板村_16.11.10-580座桥梁基本信息表" xfId="266"/>
    <cellStyle name="差_2012年大中修计划（全署）_南汇所_2013年高东镇管河道样板村_17年1标报价-每桥报价清单、明细表17年7月" xfId="267"/>
    <cellStyle name="差_2012年大中修计划（全署）_南汇所_2013年高东镇管河道样板村_17年3标报价-每桥报价清单、明细表17年7月" xfId="268"/>
    <cellStyle name="差_2012年大中修计划（全署）_南汇所_2013年高东镇管河道样板村_17年新2标报价-每座桥计算、明细表2017年10月" xfId="269"/>
    <cellStyle name="差_2012年大中修计划（全署）_南汇所_2013年高东镇管河道样板村_1标2017.4.1-2017.7 .31养护经费" xfId="270"/>
    <cellStyle name="差_2012年大中修计划（全署）_南汇所_2013年高东镇管河道样板村_2016年1标区管农桥养护投标价" xfId="271"/>
    <cellStyle name="差_2012年大中修计划（全署）_南汇所_2013年高东镇管河道样板村_20171018-573座养护资金汇总表附表+资金拨付附表" xfId="272"/>
    <cellStyle name="差_2012年大中修计划（全署）_南汇所_2013年高东镇管河道样板村_2017年区管农桥养护设施工程量汇总表（2标）16.11.22返回" xfId="273"/>
    <cellStyle name="差_2012年大中修计划（全署）_南汇所_2013年高东镇管河道样板村_2017年区管农桥养护设施工程量汇总表（2标）16.11.22返回_20171018-573座养护资金汇总表附表+资金拨付附表" xfId="274"/>
    <cellStyle name="差_2012年大中修计划（全署）_南汇所_2013年高东镇管河道样板村_2017年区管农桥养护设施工程量汇总表（2标）16.11.22返回_20180422朝农公路桥养护经费" xfId="275"/>
    <cellStyle name="差_2012年大中修计划（全署）_南汇所_2013年高东镇管河道样板村_2017年区管农桥养护设施工程量汇总表（2标）16.11.22返回_养护三标报价清单、明细表171010" xfId="276"/>
    <cellStyle name="差_2012年大中修计划（全署）_南汇所_2013年高东镇管河道样板村_2017年区管农桥养护设施工程量汇总表（3标）16.12.6返回新" xfId="277"/>
    <cellStyle name="差_2012年大中修计划（全署）_南汇所_2013年高东镇管河道样板村_2017年区管农桥养护设施工程量汇总表（3标）16.12.6返回新_20171018-573座养护资金汇总表附表+资金拨付附表" xfId="278"/>
    <cellStyle name="差_2012年大中修计划（全署）_南汇所_2013年高东镇管河道样板村_2017年区管农桥养护设施工程量汇总表（3标）16.12.6返回新_20180422朝农公路桥养护经费" xfId="279"/>
    <cellStyle name="差_2012年大中修计划（全署）_南汇所_2013年高东镇管河道样板村_2017年区管农桥养护设施工程量汇总表（3标）16.12.6返回新_养护三标报价清单、明细表171010" xfId="280"/>
    <cellStyle name="差_2012年大中修计划（全署）_南汇所_2013年高东镇管河道样板村_2标2017.4.1-2017.7 .31养护经费" xfId="281"/>
    <cellStyle name="差_2012年大中修计划（全署）_南汇所_2013年高东镇管河道样板村_3标大芦线设施量明细+经费16.9.29" xfId="282"/>
    <cellStyle name="差_2012年大中修计划（全署）_南汇所_2013年高东镇管河道样板村_3标大芦线设施量明细+经费16.9.29_1标2017.4.1-2017.7 .31养护经费" xfId="283"/>
    <cellStyle name="差_2012年大中修计划（全署）_南汇所_2013年高东镇管河道样板村_3标大芦线设施量明细+经费16.9.29_张家浜两侧（代防汛通道）接管桥梁明细表+养护经费" xfId="284"/>
    <cellStyle name="差_2012年大中修计划（全署）_南汇所_2013年高东镇管河道样板村_3标大芦线设施量明细+经费16.9.29_赵家沟防汛通道7座接管桥梁明细表+养护经费" xfId="285"/>
    <cellStyle name="差_2012年大中修计划（全署）_南汇所_2013年高东镇管河道样板村_第二季度河道考核情况（周浦所）" xfId="286"/>
    <cellStyle name="差_2012年大中修计划（全署）_南汇所_2013年高东镇管河道样板村_附表：农桥养护资金汇总表+明细表" xfId="287"/>
    <cellStyle name="差_2012年大中修计划（全署）_南汇所_2013年高东镇管河道样板村_扣三标五丰路桥养护资金2016年1月份2018年5月" xfId="288"/>
    <cellStyle name="差_2012年大中修计划（全署）_南汇所_2013年高东镇管河道样板村_南汇所2013年中检查各镇考核评分表（已打分）" xfId="289"/>
    <cellStyle name="差_2012年大中修计划（全署）_南汇所_2013年高东镇管河道样板村_南片二标6.17" xfId="290"/>
    <cellStyle name="差_2012年大中修计划（全署）_南汇所_2013年高东镇管河道样板村_桥梁按河道进行编号16.6.13" xfId="291"/>
    <cellStyle name="差_2012年大中修计划（全署）_南汇所_2013年高东镇管河道样板村_桥梁按河道进行编号16.6.8" xfId="292"/>
    <cellStyle name="差_2012年大中修计划（全署）_南汇所_2013年高东镇管河道样板村_外环运河、长界港接管桥梁明细表+养护经费9.30" xfId="293"/>
    <cellStyle name="差_2012年大中修计划（全署）_南汇所_2013年高东镇管河道样板村_修正  附表2：区管农桥养护设施工程量汇总表（1标）10.26" xfId="294"/>
    <cellStyle name="差_2012年大中修计划（全署）_南汇所_2013年高东镇管河道样板村_养护二标桥梁河道分部明细16.6.8" xfId="295"/>
    <cellStyle name="差_2012年大中修计划（全署）_南汇所_2013年高东镇管河道样板村_养护二标桥梁河道分部明细16.6.8_16.10.24-580座桥梁基本信息表" xfId="296"/>
    <cellStyle name="差_2012年大中修计划（全署）_南汇所_2013年高东镇管河道样板村_养护二标桥梁河道分部明细16.6.8_桥梁按河道进行编号16.10.12汇总" xfId="297"/>
    <cellStyle name="差_2012年大中修计划（全署）_南汇所_2013年高东镇管河道样板村_养护二标桥梁河道分部明细16.6.8_桥梁按河道进行编号16.6.13-给养护单位校对-三标返回" xfId="298"/>
    <cellStyle name="差_2012年大中修计划（全署）_南汇所_2013年高东镇管河道样板村_养护二标桥梁河道分部明细16.6.8_桥梁按河道进行编号16.6.13-给养护单位校对-三标返回_2017年区管农桥养护设施工程量汇总表（2标）16.11.22返回" xfId="299"/>
    <cellStyle name="差_2012年大中修计划（全署）_南汇所_2013年高东镇管河道样板村_养护二标桥梁河道分部明细16.6.8_桥梁按河道进行编号16.6.13-给养护单位校对-三标返回_2017年区管农桥养护设施工程量汇总表（2标）16.11.22返回_20171018-573座养护资金汇总表附表+资金拨付附表" xfId="300"/>
    <cellStyle name="差_2012年大中修计划（全署）_南汇所_2013年高东镇管河道样板村_养护二标桥梁河道分部明细16.6.8_桥梁按河道进行编号16.6.13-给养护单位校对-三标返回_2017年区管农桥养护设施工程量汇总表（2标）16.11.22返回_20180422朝农公路桥养护经费" xfId="301"/>
    <cellStyle name="差_2012年大中修计划（全署）_南汇所_2013年高东镇管河道样板村_养护二标桥梁河道分部明细16.6.8_桥梁按河道进行编号16.6.13-给养护单位校对-三标返回_2017年区管农桥养护设施工程量汇总表（2标）16.11.22返回_养护三标报价清单、明细表171010" xfId="302"/>
    <cellStyle name="差_2012年大中修计划（全署）_南汇所_2013年高东镇管河道样板村_养护二标桥梁河道分部明细16.6.8_桥梁按河道进行编号16.6.13-给养护单位校对-三标返回_2017年区管农桥养护设施工程量汇总表（3标）16.12.6返回新" xfId="303"/>
    <cellStyle name="差_2012年大中修计划（全署）_南汇所_2013年高东镇管河道样板村_养护二标桥梁河道分部明细16.6.8_桥梁按河道进行编号16.6.13-给养护单位校对-三标返回_2017年区管农桥养护设施工程量汇总表（3标）16.12.6返回新_20171018-573座养护资金汇总表附表+资金拨付附表" xfId="304"/>
    <cellStyle name="差_2012年大中修计划（全署）_南汇所_2013年高东镇管河道样板村_养护二标桥梁河道分部明细16.6.8_桥梁按河道进行编号16.6.13-给养护单位校对-三标返回_2017年区管农桥养护设施工程量汇总表（3标）16.12.6返回新_20180422朝农公路桥养护经费" xfId="305"/>
    <cellStyle name="差_2012年大中修计划（全署）_南汇所_2013年高东镇管河道样板村_养护二标桥梁河道分部明细16.6.8_桥梁按河道进行编号16.6.13-给养护单位校对-三标返回_2017年区管农桥养护设施工程量汇总表（3标）16.12.6返回新_养护三标报价清单、明细表171010" xfId="306"/>
    <cellStyle name="差_2012年大中修计划（全署）_南汇所_2013年高东镇管河道样板村_养护二标桥梁河道分部明细16.6.8_桥梁按河道进行编号16.6.13-给养护单位校对一标返回)" xfId="307"/>
    <cellStyle name="差_2012年大中修计划（全署）_南汇所_2013年高东镇管河道样板村_养护三标报价清单、明细表171010" xfId="308"/>
    <cellStyle name="差_2012年大中修计划（全署）_南汇所_2013年高东镇管河道样板村_养护三标桥梁河道分部明细-改16.6.8" xfId="309"/>
    <cellStyle name="差_2012年大中修计划（全署）_南汇所_2013年高东镇管河道样板村_养护三标桥梁河道分部明细-改16.6.8_16.10.24-580座桥梁基本信息表" xfId="310"/>
    <cellStyle name="差_2012年大中修计划（全署）_南汇所_2013年高东镇管河道样板村_养护三标桥梁河道分部明细-改16.6.8_桥梁按河道进行编号16.10.12汇总" xfId="311"/>
    <cellStyle name="差_2012年大中修计划（全署）_南汇所_2013年高东镇管河道样板村_养护三标桥梁河道分部明细-改16.6.8_桥梁按河道进行编号16.6.13-给养护单位校对-三标返回" xfId="312"/>
    <cellStyle name="差_2012年大中修计划（全署）_南汇所_2013年高东镇管河道样板村_养护三标桥梁河道分部明细-改16.6.8_桥梁按河道进行编号16.6.13-给养护单位校对-三标返回_2017年区管农桥养护设施工程量汇总表（2标）16.11.22返回" xfId="313"/>
    <cellStyle name="差_2012年大中修计划（全署）_南汇所_2013年高东镇管河道样板村_养护三标桥梁河道分部明细-改16.6.8_桥梁按河道进行编号16.6.13-给养护单位校对-三标返回_2017年区管农桥养护设施工程量汇总表（2标）16.11.22返回_20171018-573座养护资金汇总表附表+资金拨付附表" xfId="314"/>
    <cellStyle name="差_2012年大中修计划（全署）_南汇所_2013年高东镇管河道样板村_养护三标桥梁河道分部明细-改16.6.8_桥梁按河道进行编号16.6.13-给养护单位校对-三标返回_2017年区管农桥养护设施工程量汇总表（2标）16.11.22返回_20180422朝农公路桥养护经费" xfId="315"/>
    <cellStyle name="差_2012年大中修计划（全署）_南汇所_2013年高东镇管河道样板村_养护三标桥梁河道分部明细-改16.6.8_桥梁按河道进行编号16.6.13-给养护单位校对-三标返回_2017年区管农桥养护设施工程量汇总表（2标）16.11.22返回_养护三标报价清单、明细表171010" xfId="316"/>
    <cellStyle name="差_2012年大中修计划（全署）_南汇所_2013年高东镇管河道样板村_养护三标桥梁河道分部明细-改16.6.8_桥梁按河道进行编号16.6.13-给养护单位校对-三标返回_2017年区管农桥养护设施工程量汇总表（3标）16.12.6返回新" xfId="317"/>
    <cellStyle name="差_2012年大中修计划（全署）_南汇所_2013年高东镇管河道样板村_养护三标桥梁河道分部明细-改16.6.8_桥梁按河道进行编号16.6.13-给养护单位校对-三标返回_2017年区管农桥养护设施工程量汇总表（3标）16.12.6返回新_20171018-573座养护资金汇总表附表+资金拨付附表" xfId="318"/>
    <cellStyle name="差_2012年大中修计划（全署）_南汇所_2013年高东镇管河道样板村_养护三标桥梁河道分部明细-改16.6.8_桥梁按河道进行编号16.6.13-给养护单位校对-三标返回_2017年区管农桥养护设施工程量汇总表（3标）16.12.6返回新_20180422朝农公路桥养护经费" xfId="319"/>
    <cellStyle name="差_2012年大中修计划（全署）_南汇所_2013年高东镇管河道样板村_养护三标桥梁河道分部明细-改16.6.8_桥梁按河道进行编号16.6.13-给养护单位校对-三标返回_2017年区管农桥养护设施工程量汇总表（3标）16.12.6返回新_养护三标报价清单、明细表171010" xfId="320"/>
    <cellStyle name="差_2012年大中修计划（全署）_南汇所_2013年高东镇管河道样板村_养护三标桥梁河道分部明细-改16.6.8_桥梁按河道进行编号16.6.13-给养护单位校对一标返回)" xfId="321"/>
    <cellStyle name="差_2012年大中修计划（全署）_南汇所_2013年高东镇管河道样板村_张家浜两侧（代防汛通道）接管桥梁明细表+养护经费" xfId="322"/>
    <cellStyle name="差_2012年大中修计划（全署）_南汇所_2013年高东镇管河道样板村_赵家沟防汛通道7座接管桥梁明细表+养护经费" xfId="323"/>
    <cellStyle name="差_2012年大中修计划（全署）_南汇所_2016年1标区管农桥养护投标价" xfId="324"/>
    <cellStyle name="差_2012年大中修计划（全署）_南汇所_20171018-573座养护资金汇总表附表+资金拨付附表" xfId="325"/>
    <cellStyle name="差_2012年大中修计划（全署）_南汇所_2017年区管农桥养护设施工程量汇总表（2标）16.11.22返回" xfId="326"/>
    <cellStyle name="差_2012年大中修计划（全署）_南汇所_2017年区管农桥养护设施工程量汇总表（2标）16.11.22返回_20171018-573座养护资金汇总表附表+资金拨付附表" xfId="327"/>
    <cellStyle name="差_2012年大中修计划（全署）_南汇所_2017年区管农桥养护设施工程量汇总表（2标）16.11.22返回_20180422朝农公路桥养护经费" xfId="328"/>
    <cellStyle name="差_2012年大中修计划（全署）_南汇所_2017年区管农桥养护设施工程量汇总表（2标）16.11.22返回_养护三标报价清单、明细表171010" xfId="329"/>
    <cellStyle name="差_2012年大中修计划（全署）_南汇所_2017年区管农桥养护设施工程量汇总表（3标）16.12.6返回新" xfId="330"/>
    <cellStyle name="差_2012年大中修计划（全署）_南汇所_2017年区管农桥养护设施工程量汇总表（3标）16.12.6返回新_20171018-573座养护资金汇总表附表+资金拨付附表" xfId="331"/>
    <cellStyle name="差_2012年大中修计划（全署）_南汇所_2017年区管农桥养护设施工程量汇总表（3标）16.12.6返回新_20180422朝农公路桥养护经费" xfId="332"/>
    <cellStyle name="差_2012年大中修计划（全署）_南汇所_2017年区管农桥养护设施工程量汇总表（3标）16.12.6返回新_养护三标报价清单、明细表171010" xfId="333"/>
    <cellStyle name="差_2012年大中修计划（全署）_南汇所_2标2017.4.1-2017.7 .31养护经费" xfId="334"/>
    <cellStyle name="差_2012年大中修计划（全署）_南汇所_3标大芦线设施量明细+经费16.9.29" xfId="335"/>
    <cellStyle name="差_2012年大中修计划（全署）_南汇所_3标大芦线设施量明细+经费16.9.29_1标2017.4.1-2017.7 .31养护经费" xfId="336"/>
    <cellStyle name="差_2012年大中修计划（全署）_南汇所_3标大芦线设施量明细+经费16.9.29_张家浜两侧（代防汛通道）接管桥梁明细表+养护经费" xfId="337"/>
    <cellStyle name="差_2012年大中修计划（全署）_南汇所_3标大芦线设施量明细+经费16.9.29_赵家沟防汛通道7座接管桥梁明细表+养护经费" xfId="338"/>
    <cellStyle name="差_2012年大中修计划（全署）_南汇所_附表：农桥养护资金汇总表+明细表" xfId="339"/>
    <cellStyle name="差_2012年大中修计划（全署）_南汇所_扣三标五丰路桥养护资金2016年1月份2018年5月" xfId="340"/>
    <cellStyle name="差_2012年大中修计划（全署）_南汇所_临港所" xfId="341"/>
    <cellStyle name="差_2012年大中修计划（全署）_南汇所_临港所_16.11.10-580座桥梁基本信息表" xfId="342"/>
    <cellStyle name="差_2012年大中修计划（全署）_南汇所_临港所_17年1标报价-每桥报价清单、明细表17年7月" xfId="343"/>
    <cellStyle name="差_2012年大中修计划（全署）_南汇所_临港所_17年3标报价-每桥报价清单、明细表17年7月" xfId="344"/>
    <cellStyle name="差_2012年大中修计划（全署）_南汇所_临港所_17年新2标报价-每座桥计算、明细表2017年10月" xfId="345"/>
    <cellStyle name="差_2012年大中修计划（全署）_南汇所_临港所_1标2017.4.1-2017.7 .31养护经费" xfId="346"/>
    <cellStyle name="差_2012年大中修计划（全署）_南汇所_临港所_2016年1标区管农桥养护投标价" xfId="347"/>
    <cellStyle name="差_2012年大中修计划（全署）_南汇所_临港所_20171018-573座养护资金汇总表附表+资金拨付附表" xfId="348"/>
    <cellStyle name="差_2012年大中修计划（全署）_南汇所_临港所_2017年区管农桥养护设施工程量汇总表（2标）16.11.22返回" xfId="349"/>
    <cellStyle name="差_2012年大中修计划（全署）_南汇所_临港所_2017年区管农桥养护设施工程量汇总表（2标）16.11.22返回_20171018-573座养护资金汇总表附表+资金拨付附表" xfId="350"/>
    <cellStyle name="差_2012年大中修计划（全署）_南汇所_临港所_2017年区管农桥养护设施工程量汇总表（2标）16.11.22返回_20180422朝农公路桥养护经费" xfId="351"/>
    <cellStyle name="差_2012年大中修计划（全署）_南汇所_临港所_2017年区管农桥养护设施工程量汇总表（2标）16.11.22返回_养护三标报价清单、明细表171010" xfId="352"/>
    <cellStyle name="差_2012年大中修计划（全署）_南汇所_临港所_2017年区管农桥养护设施工程量汇总表（3标）16.12.6返回新" xfId="353"/>
    <cellStyle name="差_2012年大中修计划（全署）_南汇所_临港所_2017年区管农桥养护设施工程量汇总表（3标）16.12.6返回新_20171018-573座养护资金汇总表附表+资金拨付附表" xfId="354"/>
    <cellStyle name="差_2012年大中修计划（全署）_南汇所_临港所_2017年区管农桥养护设施工程量汇总表（3标）16.12.6返回新_20180422朝农公路桥养护经费" xfId="355"/>
    <cellStyle name="差_2012年大中修计划（全署）_南汇所_临港所_2017年区管农桥养护设施工程量汇总表（3标）16.12.6返回新_养护三标报价清单、明细表171010" xfId="356"/>
    <cellStyle name="差_2012年大中修计划（全署）_南汇所_临港所_2标2017.4.1-2017.7 .31养护经费" xfId="357"/>
    <cellStyle name="差_2012年大中修计划（全署）_南汇所_临港所_3标大芦线设施量明细+经费16.9.29" xfId="358"/>
    <cellStyle name="差_2012年大中修计划（全署）_南汇所_临港所_3标大芦线设施量明细+经费16.9.29_1标2017.4.1-2017.7 .31养护经费" xfId="359"/>
    <cellStyle name="差_2012年大中修计划（全署）_南汇所_临港所_3标大芦线设施量明细+经费16.9.29_张家浜两侧（代防汛通道）接管桥梁明细表+养护经费" xfId="360"/>
    <cellStyle name="差_2012年大中修计划（全署）_南汇所_临港所_3标大芦线设施量明细+经费16.9.29_赵家沟防汛通道7座接管桥梁明细表+养护经费" xfId="361"/>
    <cellStyle name="差_2012年大中修计划（全署）_南汇所_临港所_第二季度河道考核情况（周浦所）" xfId="362"/>
    <cellStyle name="差_2012年大中修计划（全署）_南汇所_临港所_附表：农桥养护资金汇总表+明细表" xfId="363"/>
    <cellStyle name="差_2012年大中修计划（全署）_南汇所_临港所_扣三标五丰路桥养护资金2016年1月份2018年5月" xfId="364"/>
    <cellStyle name="差_2012年大中修计划（全署）_南汇所_临港所_南汇所2013年中检查各镇考核评分表（已打分）" xfId="365"/>
    <cellStyle name="差_2012年大中修计划（全署）_南汇所_临港所_南片二标6.17" xfId="366"/>
    <cellStyle name="差_2012年大中修计划（全署）_南汇所_临港所_桥梁按河道进行编号16.6.13" xfId="367"/>
    <cellStyle name="差_2012年大中修计划（全署）_南汇所_临港所_桥梁按河道进行编号16.6.8" xfId="368"/>
    <cellStyle name="差_2012年大中修计划（全署）_南汇所_临港所_外环运河、长界港接管桥梁明细表+养护经费9.30" xfId="369"/>
    <cellStyle name="差_2012年大中修计划（全署）_南汇所_临港所_修正  附表2：区管农桥养护设施工程量汇总表（1标）10.26" xfId="370"/>
    <cellStyle name="差_2012年大中修计划（全署）_南汇所_临港所_养护二标桥梁河道分部明细16.6.8" xfId="371"/>
    <cellStyle name="差_2012年大中修计划（全署）_南汇所_临港所_养护二标桥梁河道分部明细16.6.8_16.10.24-580座桥梁基本信息表" xfId="372"/>
    <cellStyle name="差_2012年大中修计划（全署）_南汇所_临港所_养护二标桥梁河道分部明细16.6.8_桥梁按河道进行编号16.10.12汇总" xfId="373"/>
    <cellStyle name="差_2012年大中修计划（全署）_南汇所_临港所_养护二标桥梁河道分部明细16.6.8_桥梁按河道进行编号16.6.13-给养护单位校对-三标返回" xfId="374"/>
    <cellStyle name="差_2012年大中修计划（全署）_南汇所_临港所_养护二标桥梁河道分部明细16.6.8_桥梁按河道进行编号16.6.13-给养护单位校对-三标返回_2017年区管农桥养护设施工程量汇总表（2标）16.11.22返回" xfId="375"/>
    <cellStyle name="差_2012年大中修计划（全署）_南汇所_临港所_养护二标桥梁河道分部明细16.6.8_桥梁按河道进行编号16.6.13-给养护单位校对-三标返回_2017年区管农桥养护设施工程量汇总表（2标）16.11.22返回_20171018-573座养护资金汇总表附表+资金拨付附表" xfId="376"/>
    <cellStyle name="差_2012年大中修计划（全署）_南汇所_临港所_养护二标桥梁河道分部明细16.6.8_桥梁按河道进行编号16.6.13-给养护单位校对-三标返回_2017年区管农桥养护设施工程量汇总表（2标）16.11.22返回_20180422朝农公路桥养护经费" xfId="377"/>
    <cellStyle name="差_2012年大中修计划（全署）_南汇所_临港所_养护二标桥梁河道分部明细16.6.8_桥梁按河道进行编号16.6.13-给养护单位校对-三标返回_2017年区管农桥养护设施工程量汇总表（2标）16.11.22返回_养护三标报价清单、明细表171010" xfId="378"/>
    <cellStyle name="差_2012年大中修计划（全署）_南汇所_临港所_养护二标桥梁河道分部明细16.6.8_桥梁按河道进行编号16.6.13-给养护单位校对-三标返回_2017年区管农桥养护设施工程量汇总表（3标）16.12.6返回新" xfId="379"/>
    <cellStyle name="差_2012年大中修计划（全署）_南汇所_临港所_养护二标桥梁河道分部明细16.6.8_桥梁按河道进行编号16.6.13-给养护单位校对-三标返回_2017年区管农桥养护设施工程量汇总表（3标）16.12.6返回新_20171018-573座养护资金汇总表附表+资金拨付附表" xfId="380"/>
    <cellStyle name="差_2012年大中修计划（全署）_南汇所_临港所_养护二标桥梁河道分部明细16.6.8_桥梁按河道进行编号16.6.13-给养护单位校对-三标返回_2017年区管农桥养护设施工程量汇总表（3标）16.12.6返回新_20180422朝农公路桥养护经费" xfId="381"/>
    <cellStyle name="差_2012年大中修计划（全署）_南汇所_临港所_养护二标桥梁河道分部明细16.6.8_桥梁按河道进行编号16.6.13-给养护单位校对-三标返回_2017年区管农桥养护设施工程量汇总表（3标）16.12.6返回新_养护三标报价清单、明细表171010" xfId="382"/>
    <cellStyle name="差_2012年大中修计划（全署）_南汇所_临港所_养护二标桥梁河道分部明细16.6.8_桥梁按河道进行编号16.6.13-给养护单位校对一标返回)" xfId="383"/>
    <cellStyle name="差_2012年大中修计划（全署）_南汇所_临港所_养护三标报价清单、明细表171010" xfId="384"/>
    <cellStyle name="差_2012年大中修计划（全署）_南汇所_临港所_养护三标桥梁河道分部明细-改16.6.8" xfId="385"/>
    <cellStyle name="差_2012年大中修计划（全署）_南汇所_临港所_养护三标桥梁河道分部明细-改16.6.8_16.10.24-580座桥梁基本信息表" xfId="386"/>
    <cellStyle name="差_2012年大中修计划（全署）_南汇所_临港所_养护三标桥梁河道分部明细-改16.6.8_桥梁按河道进行编号16.10.12汇总" xfId="387"/>
    <cellStyle name="差_2012年大中修计划（全署）_南汇所_临港所_养护三标桥梁河道分部明细-改16.6.8_桥梁按河道进行编号16.6.13-给养护单位校对-三标返回" xfId="388"/>
    <cellStyle name="差_2012年大中修计划（全署）_南汇所_临港所_养护三标桥梁河道分部明细-改16.6.8_桥梁按河道进行编号16.6.13-给养护单位校对-三标返回_2017年区管农桥养护设施工程量汇总表（2标）16.11.22返回" xfId="389"/>
    <cellStyle name="差_2012年大中修计划（全署）_南汇所_临港所_养护三标桥梁河道分部明细-改16.6.8_桥梁按河道进行编号16.6.13-给养护单位校对-三标返回_2017年区管农桥养护设施工程量汇总表（2标）16.11.22返回_20171018-573座养护资金汇总表附表+资金拨付附表" xfId="390"/>
    <cellStyle name="差_2012年大中修计划（全署）_南汇所_临港所_养护三标桥梁河道分部明细-改16.6.8_桥梁按河道进行编号16.6.13-给养护单位校对-三标返回_2017年区管农桥养护设施工程量汇总表（2标）16.11.22返回_20180422朝农公路桥养护经费" xfId="391"/>
    <cellStyle name="差_2012年大中修计划（全署）_南汇所_临港所_养护三标桥梁河道分部明细-改16.6.8_桥梁按河道进行编号16.6.13-给养护单位校对-三标返回_2017年区管农桥养护设施工程量汇总表（2标）16.11.22返回_养护三标报价清单、明细表171010" xfId="392"/>
    <cellStyle name="差_2012年大中修计划（全署）_南汇所_临港所_养护三标桥梁河道分部明细-改16.6.8_桥梁按河道进行编号16.6.13-给养护单位校对-三标返回_2017年区管农桥养护设施工程量汇总表（3标）16.12.6返回新" xfId="393"/>
    <cellStyle name="差_2012年大中修计划（全署）_南汇所_临港所_养护三标桥梁河道分部明细-改16.6.8_桥梁按河道进行编号16.6.13-给养护单位校对-三标返回_2017年区管农桥养护设施工程量汇总表（3标）16.12.6返回新_20171018-573座养护资金汇总表附表+资金拨付附表" xfId="394"/>
    <cellStyle name="差_2012年大中修计划（全署）_南汇所_临港所_养护三标桥梁河道分部明细-改16.6.8_桥梁按河道进行编号16.6.13-给养护单位校对-三标返回_2017年区管农桥养护设施工程量汇总表（3标）16.12.6返回新_20180422朝农公路桥养护经费" xfId="395"/>
    <cellStyle name="差_2012年大中修计划（全署）_南汇所_临港所_养护三标桥梁河道分部明细-改16.6.8_桥梁按河道进行编号16.6.13-给养护单位校对-三标返回_2017年区管农桥养护设施工程量汇总表（3标）16.12.6返回新_养护三标报价清单、明细表171010" xfId="396"/>
    <cellStyle name="差_2012年大中修计划（全署）_南汇所_临港所_养护三标桥梁河道分部明细-改16.6.8_桥梁按河道进行编号16.6.13-给养护单位校对一标返回)" xfId="397"/>
    <cellStyle name="差_2012年大中修计划（全署）_南汇所_临港所_张家浜两侧（代防汛通道）接管桥梁明细表+养护经费" xfId="398"/>
    <cellStyle name="差_2012年大中修计划（全署）_南汇所_临港所_赵家沟防汛通道7座接管桥梁明细表+养护经费" xfId="399"/>
    <cellStyle name="差_2012年大中修计划（全署）_南汇所_南汇所2013年中检查各镇考核评分表（已打分）" xfId="400"/>
    <cellStyle name="差_2012年大中修计划（全署）_南汇所_南片二标6.17" xfId="401"/>
    <cellStyle name="差_2012年大中修计划（全署）_南汇所_桥梁按河道进行编号16.6.13" xfId="402"/>
    <cellStyle name="差_2012年大中修计划（全署）_南汇所_桥梁按河道进行编号16.6.8" xfId="403"/>
    <cellStyle name="差_2012年大中修计划（全署）_南汇所_三林所" xfId="404"/>
    <cellStyle name="差_2012年大中修计划（全署）_南汇所_三林所_16.11.10-580座桥梁基本信息表" xfId="405"/>
    <cellStyle name="差_2012年大中修计划（全署）_南汇所_三林所_17年1标报价-每桥报价清单、明细表17年7月" xfId="406"/>
    <cellStyle name="差_2012年大中修计划（全署）_南汇所_三林所_17年3标报价-每桥报价清单、明细表17年7月" xfId="407"/>
    <cellStyle name="差_2012年大中修计划（全署）_南汇所_三林所_17年新2标报价-每座桥计算、明细表2017年10月" xfId="408"/>
    <cellStyle name="差_2012年大中修计划（全署）_南汇所_三林所_1标2017.4.1-2017.7 .31养护经费" xfId="409"/>
    <cellStyle name="差_2012年大中修计划（全署）_南汇所_三林所_2016年1标区管农桥养护投标价" xfId="410"/>
    <cellStyle name="差_2012年大中修计划（全署）_南汇所_三林所_20171018-573座养护资金汇总表附表+资金拨付附表" xfId="411"/>
    <cellStyle name="差_2012年大中修计划（全署）_南汇所_三林所_2017年区管农桥养护设施工程量汇总表（2标）16.11.22返回" xfId="412"/>
    <cellStyle name="差_2012年大中修计划（全署）_南汇所_三林所_2017年区管农桥养护设施工程量汇总表（2标）16.11.22返回_20171018-573座养护资金汇总表附表+资金拨付附表" xfId="413"/>
    <cellStyle name="差_2012年大中修计划（全署）_南汇所_三林所_2017年区管农桥养护设施工程量汇总表（2标）16.11.22返回_20180422朝农公路桥养护经费" xfId="414"/>
    <cellStyle name="差_2012年大中修计划（全署）_南汇所_三林所_2017年区管农桥养护设施工程量汇总表（2标）16.11.22返回_养护三标报价清单、明细表171010" xfId="415"/>
    <cellStyle name="差_2012年大中修计划（全署）_南汇所_三林所_2017年区管农桥养护设施工程量汇总表（3标）16.12.6返回新" xfId="416"/>
    <cellStyle name="差_2012年大中修计划（全署）_南汇所_三林所_2017年区管农桥养护设施工程量汇总表（3标）16.12.6返回新_20171018-573座养护资金汇总表附表+资金拨付附表" xfId="417"/>
    <cellStyle name="差_2012年大中修计划（全署）_南汇所_三林所_2017年区管农桥养护设施工程量汇总表（3标）16.12.6返回新_20180422朝农公路桥养护经费" xfId="418"/>
    <cellStyle name="差_2012年大中修计划（全署）_南汇所_三林所_2017年区管农桥养护设施工程量汇总表（3标）16.12.6返回新_养护三标报价清单、明细表171010" xfId="419"/>
    <cellStyle name="差_2012年大中修计划（全署）_南汇所_三林所_2标2017.4.1-2017.7 .31养护经费" xfId="420"/>
    <cellStyle name="差_2012年大中修计划（全署）_南汇所_三林所_3标大芦线设施量明细+经费16.9.29" xfId="421"/>
    <cellStyle name="差_2012年大中修计划（全署）_南汇所_三林所_3标大芦线设施量明细+经费16.9.29_1标2017.4.1-2017.7 .31养护经费" xfId="422"/>
    <cellStyle name="差_2012年大中修计划（全署）_南汇所_三林所_3标大芦线设施量明细+经费16.9.29_张家浜两侧（代防汛通道）接管桥梁明细表+养护经费" xfId="423"/>
    <cellStyle name="差_2012年大中修计划（全署）_南汇所_三林所_3标大芦线设施量明细+经费16.9.29_赵家沟防汛通道7座接管桥梁明细表+养护经费" xfId="424"/>
    <cellStyle name="差_2012年大中修计划（全署）_南汇所_三林所_第二季度河道考核情况（周浦所）" xfId="425"/>
    <cellStyle name="差_2012年大中修计划（全署）_南汇所_三林所_附表：农桥养护资金汇总表+明细表" xfId="426"/>
    <cellStyle name="差_2012年大中修计划（全署）_南汇所_三林所_扣三标五丰路桥养护资金2016年1月份2018年5月" xfId="427"/>
    <cellStyle name="差_2012年大中修计划（全署）_南汇所_三林所_南汇所2013年中检查各镇考核评分表（已打分）" xfId="428"/>
    <cellStyle name="差_2012年大中修计划（全署）_南汇所_三林所_南片二标6.17" xfId="429"/>
    <cellStyle name="差_2012年大中修计划（全署）_南汇所_三林所_桥梁按河道进行编号16.6.13" xfId="430"/>
    <cellStyle name="差_2012年大中修计划（全署）_南汇所_三林所_桥梁按河道进行编号16.6.8" xfId="431"/>
    <cellStyle name="差_2012年大中修计划（全署）_南汇所_三林所_外环运河、长界港接管桥梁明细表+养护经费9.30" xfId="432"/>
    <cellStyle name="差_2012年大中修计划（全署）_南汇所_三林所_修正  附表2：区管农桥养护设施工程量汇总表（1标）10.26" xfId="433"/>
    <cellStyle name="差_2012年大中修计划（全署）_南汇所_三林所_养护二标桥梁河道分部明细16.6.8" xfId="434"/>
    <cellStyle name="差_2012年大中修计划（全署）_南汇所_三林所_养护二标桥梁河道分部明细16.6.8_16.10.24-580座桥梁基本信息表" xfId="435"/>
    <cellStyle name="差_2012年大中修计划（全署）_南汇所_三林所_养护二标桥梁河道分部明细16.6.8_桥梁按河道进行编号16.10.12汇总" xfId="436"/>
    <cellStyle name="差_2012年大中修计划（全署）_南汇所_三林所_养护二标桥梁河道分部明细16.6.8_桥梁按河道进行编号16.6.13-给养护单位校对-三标返回" xfId="437"/>
    <cellStyle name="差_2012年大中修计划（全署）_南汇所_三林所_养护二标桥梁河道分部明细16.6.8_桥梁按河道进行编号16.6.13-给养护单位校对-三标返回_2017年区管农桥养护设施工程量汇总表（2标）16.11.22返回" xfId="438"/>
    <cellStyle name="差_2012年大中修计划（全署）_南汇所_三林所_养护二标桥梁河道分部明细16.6.8_桥梁按河道进行编号16.6.13-给养护单位校对-三标返回_2017年区管农桥养护设施工程量汇总表（2标）16.11.22返回_20171018-573座养护资金汇总表附表+资金拨付附表" xfId="439"/>
    <cellStyle name="差_2012年大中修计划（全署）_南汇所_三林所_养护二标桥梁河道分部明细16.6.8_桥梁按河道进行编号16.6.13-给养护单位校对-三标返回_2017年区管农桥养护设施工程量汇总表（2标）16.11.22返回_20180422朝农公路桥养护经费" xfId="440"/>
    <cellStyle name="差_2012年大中修计划（全署）_南汇所_三林所_养护二标桥梁河道分部明细16.6.8_桥梁按河道进行编号16.6.13-给养护单位校对-三标返回_2017年区管农桥养护设施工程量汇总表（2标）16.11.22返回_养护三标报价清单、明细表171010" xfId="441"/>
    <cellStyle name="差_2012年大中修计划（全署）_南汇所_三林所_养护二标桥梁河道分部明细16.6.8_桥梁按河道进行编号16.6.13-给养护单位校对-三标返回_2017年区管农桥养护设施工程量汇总表（3标）16.12.6返回新" xfId="442"/>
    <cellStyle name="差_2012年大中修计划（全署）_南汇所_三林所_养护二标桥梁河道分部明细16.6.8_桥梁按河道进行编号16.6.13-给养护单位校对-三标返回_2017年区管农桥养护设施工程量汇总表（3标）16.12.6返回新_20171018-573座养护资金汇总表附表+资金拨付附表" xfId="443"/>
    <cellStyle name="差_2012年大中修计划（全署）_南汇所_三林所_养护二标桥梁河道分部明细16.6.8_桥梁按河道进行编号16.6.13-给养护单位校对-三标返回_2017年区管农桥养护设施工程量汇总表（3标）16.12.6返回新_20180422朝农公路桥养护经费" xfId="444"/>
    <cellStyle name="差_2012年大中修计划（全署）_南汇所_三林所_养护二标桥梁河道分部明细16.6.8_桥梁按河道进行编号16.6.13-给养护单位校对-三标返回_2017年区管农桥养护设施工程量汇总表（3标）16.12.6返回新_养护三标报价清单、明细表171010" xfId="445"/>
    <cellStyle name="差_2012年大中修计划（全署）_南汇所_三林所_养护二标桥梁河道分部明细16.6.8_桥梁按河道进行编号16.6.13-给养护单位校对一标返回)" xfId="446"/>
    <cellStyle name="差_2012年大中修计划（全署）_南汇所_三林所_养护三标报价清单、明细表171010" xfId="447"/>
    <cellStyle name="差_2012年大中修计划（全署）_南汇所_三林所_养护三标桥梁河道分部明细-改16.6.8" xfId="448"/>
    <cellStyle name="差_2012年大中修计划（全署）_南汇所_三林所_养护三标桥梁河道分部明细-改16.6.8_16.10.24-580座桥梁基本信息表" xfId="449"/>
    <cellStyle name="差_2012年大中修计划（全署）_南汇所_三林所_养护三标桥梁河道分部明细-改16.6.8_桥梁按河道进行编号16.10.12汇总" xfId="450"/>
    <cellStyle name="差_2012年大中修计划（全署）_南汇所_三林所_养护三标桥梁河道分部明细-改16.6.8_桥梁按河道进行编号16.6.13-给养护单位校对-三标返回" xfId="451"/>
    <cellStyle name="差_2012年大中修计划（全署）_南汇所_三林所_养护三标桥梁河道分部明细-改16.6.8_桥梁按河道进行编号16.6.13-给养护单位校对-三标返回_2017年区管农桥养护设施工程量汇总表（2标）16.11.22返回" xfId="452"/>
    <cellStyle name="差_2012年大中修计划（全署）_南汇所_三林所_养护三标桥梁河道分部明细-改16.6.8_桥梁按河道进行编号16.6.13-给养护单位校对-三标返回_2017年区管农桥养护设施工程量汇总表（2标）16.11.22返回_20171018-573座养护资金汇总表附表+资金拨付附表" xfId="453"/>
    <cellStyle name="差_2012年大中修计划（全署）_南汇所_三林所_养护三标桥梁河道分部明细-改16.6.8_桥梁按河道进行编号16.6.13-给养护单位校对-三标返回_2017年区管农桥养护设施工程量汇总表（2标）16.11.22返回_20180422朝农公路桥养护经费" xfId="454"/>
    <cellStyle name="差_2012年大中修计划（全署）_南汇所_三林所_养护三标桥梁河道分部明细-改16.6.8_桥梁按河道进行编号16.6.13-给养护单位校对-三标返回_2017年区管农桥养护设施工程量汇总表（2标）16.11.22返回_养护三标报价清单、明细表171010" xfId="455"/>
    <cellStyle name="差_2012年大中修计划（全署）_南汇所_三林所_养护三标桥梁河道分部明细-改16.6.8_桥梁按河道进行编号16.6.13-给养护单位校对-三标返回_2017年区管农桥养护设施工程量汇总表（3标）16.12.6返回新" xfId="456"/>
    <cellStyle name="差_2012年大中修计划（全署）_南汇所_三林所_养护三标桥梁河道分部明细-改16.6.8_桥梁按河道进行编号16.6.13-给养护单位校对-三标返回_2017年区管农桥养护设施工程量汇总表（3标）16.12.6返回新_20171018-573座养护资金汇总表附表+资金拨付附表" xfId="457"/>
    <cellStyle name="差_2012年大中修计划（全署）_南汇所_三林所_养护三标桥梁河道分部明细-改16.6.8_桥梁按河道进行编号16.6.13-给养护单位校对-三标返回_2017年区管农桥养护设施工程量汇总表（3标）16.12.6返回新_20180422朝农公路桥养护经费" xfId="458"/>
    <cellStyle name="差_2012年大中修计划（全署）_南汇所_三林所_养护三标桥梁河道分部明细-改16.6.8_桥梁按河道进行编号16.6.13-给养护单位校对-三标返回_2017年区管农桥养护设施工程量汇总表（3标）16.12.6返回新_养护三标报价清单、明细表171010" xfId="459"/>
    <cellStyle name="差_2012年大中修计划（全署）_南汇所_三林所_养护三标桥梁河道分部明细-改16.6.8_桥梁按河道进行编号16.6.13-给养护单位校对一标返回)" xfId="460"/>
    <cellStyle name="差_2012年大中修计划（全署）_南汇所_三林所_张家浜两侧（代防汛通道）接管桥梁明细表+养护经费" xfId="461"/>
    <cellStyle name="差_2012年大中修计划（全署）_南汇所_三林所_赵家沟防汛通道7座接管桥梁明细表+养护经费" xfId="462"/>
    <cellStyle name="差_2012年大中修计划（全署）_南汇所_三林镇三民村创建样板村创建表" xfId="463"/>
    <cellStyle name="差_2012年大中修计划（全署）_南汇所_三林镇三民村创建样板村创建表_16.11.10-580座桥梁基本信息表" xfId="464"/>
    <cellStyle name="差_2012年大中修计划（全署）_南汇所_三林镇三民村创建样板村创建表_17年1标报价-每桥报价清单、明细表17年7月" xfId="465"/>
    <cellStyle name="差_2012年大中修计划（全署）_南汇所_三林镇三民村创建样板村创建表_17年3标报价-每桥报价清单、明细表17年7月" xfId="466"/>
    <cellStyle name="差_2012年大中修计划（全署）_南汇所_三林镇三民村创建样板村创建表_17年新2标报价-每座桥计算、明细表2017年10月" xfId="467"/>
    <cellStyle name="差_2012年大中修计划（全署）_南汇所_三林镇三民村创建样板村创建表_1标2017.4.1-2017.7 .31养护经费" xfId="468"/>
    <cellStyle name="差_2012年大中修计划（全署）_南汇所_三林镇三民村创建样板村创建表_2016年1标区管农桥养护投标价" xfId="469"/>
    <cellStyle name="差_2012年大中修计划（全署）_南汇所_三林镇三民村创建样板村创建表_20171018-573座养护资金汇总表附表+资金拨付附表" xfId="470"/>
    <cellStyle name="差_2012年大中修计划（全署）_南汇所_三林镇三民村创建样板村创建表_2017年区管农桥养护设施工程量汇总表（2标）16.11.22返回" xfId="471"/>
    <cellStyle name="差_2012年大中修计划（全署）_南汇所_三林镇三民村创建样板村创建表_2017年区管农桥养护设施工程量汇总表（2标）16.11.22返回_20171018-573座养护资金汇总表附表+资金拨付附表" xfId="472"/>
    <cellStyle name="差_2012年大中修计划（全署）_南汇所_三林镇三民村创建样板村创建表_2017年区管农桥养护设施工程量汇总表（2标）16.11.22返回_20180422朝农公路桥养护经费" xfId="473"/>
    <cellStyle name="差_2012年大中修计划（全署）_南汇所_三林镇三民村创建样板村创建表_2017年区管农桥养护设施工程量汇总表（2标）16.11.22返回_养护三标报价清单、明细表171010" xfId="474"/>
    <cellStyle name="差_2012年大中修计划（全署）_南汇所_三林镇三民村创建样板村创建表_2017年区管农桥养护设施工程量汇总表（3标）16.12.6返回新" xfId="475"/>
    <cellStyle name="差_2012年大中修计划（全署）_南汇所_三林镇三民村创建样板村创建表_2017年区管农桥养护设施工程量汇总表（3标）16.12.6返回新_20171018-573座养护资金汇总表附表+资金拨付附表" xfId="476"/>
    <cellStyle name="差_2012年大中修计划（全署）_南汇所_三林镇三民村创建样板村创建表_2017年区管农桥养护设施工程量汇总表（3标）16.12.6返回新_20180422朝农公路桥养护经费" xfId="477"/>
    <cellStyle name="差_2012年大中修计划（全署）_南汇所_三林镇三民村创建样板村创建表_2017年区管农桥养护设施工程量汇总表（3标）16.12.6返回新_养护三标报价清单、明细表171010" xfId="478"/>
    <cellStyle name="差_2012年大中修计划（全署）_南汇所_三林镇三民村创建样板村创建表_2标2017.4.1-2017.7 .31养护经费" xfId="479"/>
    <cellStyle name="差_2012年大中修计划（全署）_南汇所_三林镇三民村创建样板村创建表_3标大芦线设施量明细+经费16.9.29" xfId="480"/>
    <cellStyle name="差_2012年大中修计划（全署）_南汇所_三林镇三民村创建样板村创建表_3标大芦线设施量明细+经费16.9.29_1标2017.4.1-2017.7 .31养护经费" xfId="481"/>
    <cellStyle name="差_2012年大中修计划（全署）_南汇所_三林镇三民村创建样板村创建表_3标大芦线设施量明细+经费16.9.29_张家浜两侧（代防汛通道）接管桥梁明细表+养护经费" xfId="482"/>
    <cellStyle name="差_2012年大中修计划（全署）_南汇所_三林镇三民村创建样板村创建表_3标大芦线设施量明细+经费16.9.29_赵家沟防汛通道7座接管桥梁明细表+养护经费" xfId="483"/>
    <cellStyle name="差_2012年大中修计划（全署）_南汇所_三林镇三民村创建样板村创建表_附表：农桥养护资金汇总表+明细表" xfId="484"/>
    <cellStyle name="差_2012年大中修计划（全署）_南汇所_三林镇三民村创建样板村创建表_扣三标五丰路桥养护资金2016年1月份2018年5月" xfId="485"/>
    <cellStyle name="差_2012年大中修计划（全署）_南汇所_三林镇三民村创建样板村创建表_南片二标6.17" xfId="486"/>
    <cellStyle name="差_2012年大中修计划（全署）_南汇所_三林镇三民村创建样板村创建表_桥梁按河道进行编号16.6.13" xfId="487"/>
    <cellStyle name="差_2012年大中修计划（全署）_南汇所_三林镇三民村创建样板村创建表_桥梁按河道进行编号16.6.8" xfId="488"/>
    <cellStyle name="差_2012年大中修计划（全署）_南汇所_三林镇三民村创建样板村创建表_外环运河、长界港接管桥梁明细表+养护经费9.30" xfId="489"/>
    <cellStyle name="差_2012年大中修计划（全署）_南汇所_三林镇三民村创建样板村创建表_修正  附表2：区管农桥养护设施工程量汇总表（1标）10.26" xfId="490"/>
    <cellStyle name="差_2012年大中修计划（全署）_南汇所_三林镇三民村创建样板村创建表_养护二标桥梁河道分部明细16.6.8" xfId="491"/>
    <cellStyle name="差_2012年大中修计划（全署）_南汇所_三林镇三民村创建样板村创建表_养护二标桥梁河道分部明细16.6.8_16.10.24-580座桥梁基本信息表" xfId="492"/>
    <cellStyle name="差_2012年大中修计划（全署）_南汇所_三林镇三民村创建样板村创建表_养护二标桥梁河道分部明细16.6.8_桥梁按河道进行编号16.10.12汇总" xfId="493"/>
    <cellStyle name="差_2012年大中修计划（全署）_南汇所_三林镇三民村创建样板村创建表_养护二标桥梁河道分部明细16.6.8_桥梁按河道进行编号16.6.13-给养护单位校对-三标返回" xfId="494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2标）16.11.22返回" xfId="495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2标）16.11.22返回_20171018-573座养护资金汇总表附表+资金拨付附表" xfId="496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2标）16.11.22返回_20180422朝农公路桥养护经费" xfId="497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2标）16.11.22返回_养护三标报价清单、明细表171010" xfId="498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3标）16.12.6返回新" xfId="499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3标）16.12.6返回新_20171018-573座养护资金汇总表附表+资金拨付附表" xfId="500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3标）16.12.6返回新_20180422朝农公路桥养护经费" xfId="501"/>
    <cellStyle name="差_2012年大中修计划（全署）_南汇所_三林镇三民村创建样板村创建表_养护二标桥梁河道分部明细16.6.8_桥梁按河道进行编号16.6.13-给养护单位校对-三标返回_2017年区管农桥养护设施工程量汇总表（3标）16.12.6返回新_养护三标报价清单、明细表171010" xfId="502"/>
    <cellStyle name="差_2012年大中修计划（全署）_南汇所_三林镇三民村创建样板村创建表_养护二标桥梁河道分部明细16.6.8_桥梁按河道进行编号16.6.13-给养护单位校对一标返回)" xfId="503"/>
    <cellStyle name="差_2012年大中修计划（全署）_南汇所_三林镇三民村创建样板村创建表_养护三标报价清单、明细表171010" xfId="504"/>
    <cellStyle name="差_2012年大中修计划（全署）_南汇所_三林镇三民村创建样板村创建表_养护三标桥梁河道分部明细-改16.6.8" xfId="505"/>
    <cellStyle name="差_2012年大中修计划（全署）_南汇所_三林镇三民村创建样板村创建表_养护三标桥梁河道分部明细-改16.6.8_16.10.24-580座桥梁基本信息表" xfId="506"/>
    <cellStyle name="差_2012年大中修计划（全署）_南汇所_三林镇三民村创建样板村创建表_养护三标桥梁河道分部明细-改16.6.8_桥梁按河道进行编号16.10.12汇总" xfId="507"/>
    <cellStyle name="差_2012年大中修计划（全署）_南汇所_三林镇三民村创建样板村创建表_养护三标桥梁河道分部明细-改16.6.8_桥梁按河道进行编号16.6.13-给养护单位校对-三标返回" xfId="508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2标）16.11.22返回" xfId="509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20171018-573座养护资金汇总表附表+资金拨付附表" xfId="510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20180422朝农公路桥养护经费" xfId="511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养护三标报价清单、明细表171010" xfId="512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" xfId="513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514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20180422朝农公路桥养护经费" xfId="515"/>
    <cellStyle name="差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养护三标报价清单、明细表171010" xfId="516"/>
    <cellStyle name="差_2012年大中修计划（全署）_南汇所_三林镇三民村创建样板村创建表_养护三标桥梁河道分部明细-改16.6.8_桥梁按河道进行编号16.6.13-给养护单位校对一标返回)" xfId="517"/>
    <cellStyle name="差_2012年大中修计划（全署）_南汇所_三林镇三民村创建样板村创建表_张家浜两侧（代防汛通道）接管桥梁明细表+养护经费" xfId="518"/>
    <cellStyle name="差_2012年大中修计划（全署）_南汇所_三林镇三民村创建样板村创建表_赵家沟防汛通道7座接管桥梁明细表+养护经费" xfId="519"/>
    <cellStyle name="差_2012年大中修计划（全署）_南汇所_外环运河、长界港接管桥梁明细表+养护经费9.30" xfId="520"/>
    <cellStyle name="差_2012年大中修计划（全署）_南汇所_修正  附表2：区管农桥养护设施工程量汇总表（1标）10.26" xfId="521"/>
    <cellStyle name="差_2012年大中修计划（全署）_南汇所_养护二标桥梁河道分部明细16.6.8" xfId="522"/>
    <cellStyle name="差_2012年大中修计划（全署）_南汇所_养护二标桥梁河道分部明细16.6.8_16.10.24-580座桥梁基本信息表" xfId="523"/>
    <cellStyle name="差_2012年大中修计划（全署）_南汇所_养护二标桥梁河道分部明细16.6.8_桥梁按河道进行编号16.10.12汇总" xfId="524"/>
    <cellStyle name="差_2012年大中修计划（全署）_南汇所_养护二标桥梁河道分部明细16.6.8_桥梁按河道进行编号16.6.13-给养护单位校对-三标返回" xfId="525"/>
    <cellStyle name="差_2012年大中修计划（全署）_南汇所_养护二标桥梁河道分部明细16.6.8_桥梁按河道进行编号16.6.13-给养护单位校对-三标返回_2017年区管农桥养护设施工程量汇总表（2标）16.11.22返回" xfId="526"/>
    <cellStyle name="差_2012年大中修计划（全署）_南汇所_养护二标桥梁河道分部明细16.6.8_桥梁按河道进行编号16.6.13-给养护单位校对-三标返回_2017年区管农桥养护设施工程量汇总表（2标）16.11.22返回_20171018-573座养护资金汇总表附表+资金拨付附表" xfId="527"/>
    <cellStyle name="差_2012年大中修计划（全署）_南汇所_养护二标桥梁河道分部明细16.6.8_桥梁按河道进行编号16.6.13-给养护单位校对-三标返回_2017年区管农桥养护设施工程量汇总表（2标）16.11.22返回_20180422朝农公路桥养护经费" xfId="528"/>
    <cellStyle name="差_2012年大中修计划（全署）_南汇所_养护二标桥梁河道分部明细16.6.8_桥梁按河道进行编号16.6.13-给养护单位校对-三标返回_2017年区管农桥养护设施工程量汇总表（2标）16.11.22返回_养护三标报价清单、明细表171010" xfId="529"/>
    <cellStyle name="差_2012年大中修计划（全署）_南汇所_养护二标桥梁河道分部明细16.6.8_桥梁按河道进行编号16.6.13-给养护单位校对-三标返回_2017年区管农桥养护设施工程量汇总表（3标）16.12.6返回新" xfId="530"/>
    <cellStyle name="差_2012年大中修计划（全署）_南汇所_养护二标桥梁河道分部明细16.6.8_桥梁按河道进行编号16.6.13-给养护单位校对-三标返回_2017年区管农桥养护设施工程量汇总表（3标）16.12.6返回新_20171018-573座养护资金汇总表附表+资金拨付附表" xfId="531"/>
    <cellStyle name="差_2012年大中修计划（全署）_南汇所_养护二标桥梁河道分部明细16.6.8_桥梁按河道进行编号16.6.13-给养护单位校对-三标返回_2017年区管农桥养护设施工程量汇总表（3标）16.12.6返回新_20180422朝农公路桥养护经费" xfId="532"/>
    <cellStyle name="差_2012年大中修计划（全署）_南汇所_养护二标桥梁河道分部明细16.6.8_桥梁按河道进行编号16.6.13-给养护单位校对-三标返回_2017年区管农桥养护设施工程量汇总表（3标）16.12.6返回新_养护三标报价清单、明细表171010" xfId="533"/>
    <cellStyle name="差_2012年大中修计划（全署）_南汇所_养护二标桥梁河道分部明细16.6.8_桥梁按河道进行编号16.6.13-给养护单位校对一标返回)" xfId="534"/>
    <cellStyle name="差_2012年大中修计划（全署）_南汇所_养护三标报价清单、明细表171010" xfId="535"/>
    <cellStyle name="差_2012年大中修计划（全署）_南汇所_养护三标桥梁河道分部明细-改16.6.8" xfId="536"/>
    <cellStyle name="差_2012年大中修计划（全署）_南汇所_养护三标桥梁河道分部明细-改16.6.8_16.10.24-580座桥梁基本信息表" xfId="537"/>
    <cellStyle name="差_2012年大中修计划（全署）_南汇所_养护三标桥梁河道分部明细-改16.6.8_桥梁按河道进行编号16.10.12汇总" xfId="538"/>
    <cellStyle name="差_2012年大中修计划（全署）_南汇所_养护三标桥梁河道分部明细-改16.6.8_桥梁按河道进行编号16.6.13-给养护单位校对-三标返回" xfId="539"/>
    <cellStyle name="差_2012年大中修计划（全署）_南汇所_养护三标桥梁河道分部明细-改16.6.8_桥梁按河道进行编号16.6.13-给养护单位校对-三标返回_2017年区管农桥养护设施工程量汇总表（2标）16.11.22返回" xfId="540"/>
    <cellStyle name="差_2012年大中修计划（全署）_南汇所_养护三标桥梁河道分部明细-改16.6.8_桥梁按河道进行编号16.6.13-给养护单位校对-三标返回_2017年区管农桥养护设施工程量汇总表（2标）16.11.22返回_20171018-573座养护资金汇总表附表+资金拨付附表" xfId="541"/>
    <cellStyle name="差_2012年大中修计划（全署）_南汇所_养护三标桥梁河道分部明细-改16.6.8_桥梁按河道进行编号16.6.13-给养护单位校对-三标返回_2017年区管农桥养护设施工程量汇总表（2标）16.11.22返回_20180422朝农公路桥养护经费" xfId="542"/>
    <cellStyle name="差_2012年大中修计划（全署）_南汇所_养护三标桥梁河道分部明细-改16.6.8_桥梁按河道进行编号16.6.13-给养护单位校对-三标返回_2017年区管农桥养护设施工程量汇总表（2标）16.11.22返回_养护三标报价清单、明细表171010" xfId="543"/>
    <cellStyle name="差_2012年大中修计划（全署）_南汇所_养护三标桥梁河道分部明细-改16.6.8_桥梁按河道进行编号16.6.13-给养护单位校对-三标返回_2017年区管农桥养护设施工程量汇总表（3标）16.12.6返回新" xfId="544"/>
    <cellStyle name="差_2012年大中修计划（全署）_南汇所_养护三标桥梁河道分部明细-改16.6.8_桥梁按河道进行编号16.6.13-给养护单位校对-三标返回_2017年区管农桥养护设施工程量汇总表（3标）16.12.6返回新_20171018-573座养护资金汇总表附表+资金拨付附表" xfId="545"/>
    <cellStyle name="差_2012年大中修计划（全署）_南汇所_养护三标桥梁河道分部明细-改16.6.8_桥梁按河道进行编号16.6.13-给养护单位校对-三标返回_2017年区管农桥养护设施工程量汇总表（3标）16.12.6返回新_20180422朝农公路桥养护经费" xfId="546"/>
    <cellStyle name="差_2012年大中修计划（全署）_南汇所_养护三标桥梁河道分部明细-改16.6.8_桥梁按河道进行编号16.6.13-给养护单位校对-三标返回_2017年区管农桥养护设施工程量汇总表（3标）16.12.6返回新_养护三标报价清单、明细表171010" xfId="547"/>
    <cellStyle name="差_2012年大中修计划（全署）_南汇所_养护三标桥梁河道分部明细-改16.6.8_桥梁按河道进行编号16.6.13-给养护单位校对一标返回)" xfId="548"/>
    <cellStyle name="差_2012年大中修计划（全署）_南汇所_样板村(曹路)" xfId="549"/>
    <cellStyle name="差_2012年大中修计划（全署）_南汇所_样板村(曹路)_16.11.10-580座桥梁基本信息表" xfId="550"/>
    <cellStyle name="差_2012年大中修计划（全署）_南汇所_样板村(曹路)_17年1标报价-每桥报价清单、明细表17年7月" xfId="551"/>
    <cellStyle name="差_2012年大中修计划（全署）_南汇所_样板村(曹路)_17年3标报价-每桥报价清单、明细表17年7月" xfId="552"/>
    <cellStyle name="差_2012年大中修计划（全署）_南汇所_样板村(曹路)_17年新2标报价-每座桥计算、明细表2017年10月" xfId="553"/>
    <cellStyle name="差_2012年大中修计划（全署）_南汇所_样板村(曹路)_1标2017.4.1-2017.7 .31养护经费" xfId="554"/>
    <cellStyle name="差_2012年大中修计划（全署）_南汇所_样板村(曹路)_2016年1标区管农桥养护投标价" xfId="555"/>
    <cellStyle name="差_2012年大中修计划（全署）_南汇所_样板村(曹路)_20171018-573座养护资金汇总表附表+资金拨付附表" xfId="556"/>
    <cellStyle name="差_2012年大中修计划（全署）_南汇所_样板村(曹路)_2017年区管农桥养护设施工程量汇总表（2标）16.11.22返回" xfId="557"/>
    <cellStyle name="差_2012年大中修计划（全署）_南汇所_样板村(曹路)_2017年区管农桥养护设施工程量汇总表（2标）16.11.22返回_20171018-573座养护资金汇总表附表+资金拨付附表" xfId="558"/>
    <cellStyle name="差_2012年大中修计划（全署）_南汇所_样板村(曹路)_2017年区管农桥养护设施工程量汇总表（2标）16.11.22返回_20180422朝农公路桥养护经费" xfId="559"/>
    <cellStyle name="差_2012年大中修计划（全署）_南汇所_样板村(曹路)_2017年区管农桥养护设施工程量汇总表（2标）16.11.22返回_养护三标报价清单、明细表171010" xfId="560"/>
    <cellStyle name="差_2012年大中修计划（全署）_南汇所_样板村(曹路)_2017年区管农桥养护设施工程量汇总表（3标）16.12.6返回新" xfId="561"/>
    <cellStyle name="差_2012年大中修计划（全署）_南汇所_样板村(曹路)_2017年区管农桥养护设施工程量汇总表（3标）16.12.6返回新_20171018-573座养护资金汇总表附表+资金拨付附表" xfId="562"/>
    <cellStyle name="差_2012年大中修计划（全署）_南汇所_样板村(曹路)_2017年区管农桥养护设施工程量汇总表（3标）16.12.6返回新_20180422朝农公路桥养护经费" xfId="563"/>
    <cellStyle name="差_2012年大中修计划（全署）_南汇所_样板村(曹路)_2017年区管农桥养护设施工程量汇总表（3标）16.12.6返回新_养护三标报价清单、明细表171010" xfId="564"/>
    <cellStyle name="差_2012年大中修计划（全署）_南汇所_样板村(曹路)_2标2017.4.1-2017.7 .31养护经费" xfId="565"/>
    <cellStyle name="差_2012年大中修计划（全署）_南汇所_样板村(曹路)_3标大芦线设施量明细+经费16.9.29" xfId="566"/>
    <cellStyle name="差_2012年大中修计划（全署）_南汇所_样板村(曹路)_3标大芦线设施量明细+经费16.9.29_1标2017.4.1-2017.7 .31养护经费" xfId="567"/>
    <cellStyle name="差_2012年大中修计划（全署）_南汇所_样板村(曹路)_3标大芦线设施量明细+经费16.9.29_张家浜两侧（代防汛通道）接管桥梁明细表+养护经费" xfId="568"/>
    <cellStyle name="差_2012年大中修计划（全署）_南汇所_样板村(曹路)_3标大芦线设施量明细+经费16.9.29_赵家沟防汛通道7座接管桥梁明细表+养护经费" xfId="569"/>
    <cellStyle name="差_2012年大中修计划（全署）_南汇所_样板村(曹路)_第二季度河道考核情况（周浦所）" xfId="570"/>
    <cellStyle name="差_2012年大中修计划（全署）_南汇所_样板村(曹路)_附表：农桥养护资金汇总表+明细表" xfId="571"/>
    <cellStyle name="差_2012年大中修计划（全署）_南汇所_样板村(曹路)_扣三标五丰路桥养护资金2016年1月份2018年5月" xfId="572"/>
    <cellStyle name="差_2012年大中修计划（全署）_南汇所_样板村(曹路)_南汇所2013年中检查各镇考核评分表（已打分）" xfId="573"/>
    <cellStyle name="差_2012年大中修计划（全署）_南汇所_样板村(曹路)_南片二标6.17" xfId="574"/>
    <cellStyle name="差_2012年大中修计划（全署）_南汇所_样板村(曹路)_桥梁按河道进行编号16.6.13" xfId="575"/>
    <cellStyle name="差_2012年大中修计划（全署）_南汇所_样板村(曹路)_桥梁按河道进行编号16.6.8" xfId="576"/>
    <cellStyle name="差_2012年大中修计划（全署）_南汇所_样板村(曹路)_外环运河、长界港接管桥梁明细表+养护经费9.30" xfId="577"/>
    <cellStyle name="差_2012年大中修计划（全署）_南汇所_样板村(曹路)_修正  附表2：区管农桥养护设施工程量汇总表（1标）10.26" xfId="578"/>
    <cellStyle name="差_2012年大中修计划（全署）_南汇所_样板村(曹路)_养护二标桥梁河道分部明细16.6.8" xfId="579"/>
    <cellStyle name="差_2012年大中修计划（全署）_南汇所_样板村(曹路)_养护二标桥梁河道分部明细16.6.8_16.10.24-580座桥梁基本信息表" xfId="580"/>
    <cellStyle name="差_2012年大中修计划（全署）_南汇所_样板村(曹路)_养护二标桥梁河道分部明细16.6.8_桥梁按河道进行编号16.10.12汇总" xfId="581"/>
    <cellStyle name="差_2012年大中修计划（全署）_南汇所_样板村(曹路)_养护二标桥梁河道分部明细16.6.8_桥梁按河道进行编号16.6.13-给养护单位校对-三标返回" xfId="582"/>
    <cellStyle name="差_2012年大中修计划（全署）_南汇所_样板村(曹路)_养护二标桥梁河道分部明细16.6.8_桥梁按河道进行编号16.6.13-给养护单位校对-三标返回_2017年区管农桥养护设施工程量汇总表（2标）16.11.22返回" xfId="583"/>
    <cellStyle name="差_2012年大中修计划（全署）_南汇所_样板村(曹路)_养护二标桥梁河道分部明细16.6.8_桥梁按河道进行编号16.6.13-给养护单位校对-三标返回_2017年区管农桥养护设施工程量汇总表（2标）16.11.22返回_20171018-573座养护资金汇总表附表+资金拨付附表" xfId="584"/>
    <cellStyle name="差_2012年大中修计划（全署）_南汇所_样板村(曹路)_养护二标桥梁河道分部明细16.6.8_桥梁按河道进行编号16.6.13-给养护单位校对-三标返回_2017年区管农桥养护设施工程量汇总表（2标）16.11.22返回_20180422朝农公路桥养护经费" xfId="585"/>
    <cellStyle name="差_2012年大中修计划（全署）_南汇所_样板村(曹路)_养护二标桥梁河道分部明细16.6.8_桥梁按河道进行编号16.6.13-给养护单位校对-三标返回_2017年区管农桥养护设施工程量汇总表（2标）16.11.22返回_养护三标报价清单、明细表171010" xfId="586"/>
    <cellStyle name="差_2012年大中修计划（全署）_南汇所_样板村(曹路)_养护二标桥梁河道分部明细16.6.8_桥梁按河道进行编号16.6.13-给养护单位校对-三标返回_2017年区管农桥养护设施工程量汇总表（3标）16.12.6返回新" xfId="587"/>
    <cellStyle name="差_2012年大中修计划（全署）_南汇所_样板村(曹路)_养护二标桥梁河道分部明细16.6.8_桥梁按河道进行编号16.6.13-给养护单位校对-三标返回_2017年区管农桥养护设施工程量汇总表（3标）16.12.6返回新_20171018-573座养护资金汇总表附表+资金拨付附表" xfId="588"/>
    <cellStyle name="差_2012年大中修计划（全署）_南汇所_样板村(曹路)_养护二标桥梁河道分部明细16.6.8_桥梁按河道进行编号16.6.13-给养护单位校对-三标返回_2017年区管农桥养护设施工程量汇总表（3标）16.12.6返回新_20180422朝农公路桥养护经费" xfId="589"/>
    <cellStyle name="差_2012年大中修计划（全署）_南汇所_样板村(曹路)_养护二标桥梁河道分部明细16.6.8_桥梁按河道进行编号16.6.13-给养护单位校对-三标返回_2017年区管农桥养护设施工程量汇总表（3标）16.12.6返回新_养护三标报价清单、明细表171010" xfId="590"/>
    <cellStyle name="差_2012年大中修计划（全署）_南汇所_样板村(曹路)_养护二标桥梁河道分部明细16.6.8_桥梁按河道进行编号16.6.13-给养护单位校对一标返回)" xfId="591"/>
    <cellStyle name="差_2012年大中修计划（全署）_南汇所_样板村(曹路)_养护三标报价清单、明细表171010" xfId="592"/>
    <cellStyle name="差_2012年大中修计划（全署）_南汇所_样板村(曹路)_养护三标桥梁河道分部明细-改16.6.8" xfId="593"/>
    <cellStyle name="差_2012年大中修计划（全署）_南汇所_样板村(曹路)_养护三标桥梁河道分部明细-改16.6.8_16.10.24-580座桥梁基本信息表" xfId="594"/>
    <cellStyle name="差_2012年大中修计划（全署）_南汇所_样板村(曹路)_养护三标桥梁河道分部明细-改16.6.8_桥梁按河道进行编号16.10.12汇总" xfId="595"/>
    <cellStyle name="差_2012年大中修计划（全署）_南汇所_样板村(曹路)_养护三标桥梁河道分部明细-改16.6.8_桥梁按河道进行编号16.6.13-给养护单位校对-三标返回" xfId="596"/>
    <cellStyle name="差_2012年大中修计划（全署）_南汇所_样板村(曹路)_养护三标桥梁河道分部明细-改16.6.8_桥梁按河道进行编号16.6.13-给养护单位校对-三标返回_2017年区管农桥养护设施工程量汇总表（2标）16.11.22返回" xfId="597"/>
    <cellStyle name="差_2012年大中修计划（全署）_南汇所_样板村(曹路)_养护三标桥梁河道分部明细-改16.6.8_桥梁按河道进行编号16.6.13-给养护单位校对-三标返回_2017年区管农桥养护设施工程量汇总表（2标）16.11.22返回_20171018-573座养护资金汇总表附表+资金拨付附表" xfId="598"/>
    <cellStyle name="差_2012年大中修计划（全署）_南汇所_样板村(曹路)_养护三标桥梁河道分部明细-改16.6.8_桥梁按河道进行编号16.6.13-给养护单位校对-三标返回_2017年区管农桥养护设施工程量汇总表（2标）16.11.22返回_20180422朝农公路桥养护经费" xfId="599"/>
    <cellStyle name="差_2012年大中修计划（全署）_南汇所_样板村(曹路)_养护三标桥梁河道分部明细-改16.6.8_桥梁按河道进行编号16.6.13-给养护单位校对-三标返回_2017年区管农桥养护设施工程量汇总表（2标）16.11.22返回_养护三标报价清单、明细表171010" xfId="600"/>
    <cellStyle name="差_2012年大中修计划（全署）_南汇所_样板村(曹路)_养护三标桥梁河道分部明细-改16.6.8_桥梁按河道进行编号16.6.13-给养护单位校对-三标返回_2017年区管农桥养护设施工程量汇总表（3标）16.12.6返回新" xfId="601"/>
    <cellStyle name="差_2012年大中修计划（全署）_南汇所_样板村(曹路)_养护三标桥梁河道分部明细-改16.6.8_桥梁按河道进行编号16.6.13-给养护单位校对-三标返回_2017年区管农桥养护设施工程量汇总表（3标）16.12.6返回新_20171018-573座养护资金汇总表附表+资金拨付附表" xfId="602"/>
    <cellStyle name="差_2012年大中修计划（全署）_南汇所_样板村(曹路)_养护三标桥梁河道分部明细-改16.6.8_桥梁按河道进行编号16.6.13-给养护单位校对-三标返回_2017年区管农桥养护设施工程量汇总表（3标）16.12.6返回新_20180422朝农公路桥养护经费" xfId="603"/>
    <cellStyle name="差_2012年大中修计划（全署）_南汇所_样板村(曹路)_养护三标桥梁河道分部明细-改16.6.8_桥梁按河道进行编号16.6.13-给养护单位校对-三标返回_2017年区管农桥养护设施工程量汇总表（3标）16.12.6返回新_养护三标报价清单、明细表171010" xfId="604"/>
    <cellStyle name="差_2012年大中修计划（全署）_南汇所_样板村(曹路)_养护三标桥梁河道分部明细-改16.6.8_桥梁按河道进行编号16.6.13-给养护单位校对一标返回)" xfId="605"/>
    <cellStyle name="差_2012年大中修计划（全署）_南汇所_样板村(曹路)_张家浜两侧（代防汛通道）接管桥梁明细表+养护经费" xfId="606"/>
    <cellStyle name="差_2012年大中修计划（全署）_南汇所_样板村(曹路)_赵家沟防汛通道7座接管桥梁明细表+养护经费" xfId="607"/>
    <cellStyle name="差_2012年大中修计划（全署）_南汇所_样板村（合庆）" xfId="608"/>
    <cellStyle name="差_2012年大中修计划（全署）_南汇所_样板村（合庆）_16.11.10-580座桥梁基本信息表" xfId="609"/>
    <cellStyle name="差_2012年大中修计划（全署）_南汇所_样板村（合庆）_17年1标报价-每桥报价清单、明细表17年7月" xfId="610"/>
    <cellStyle name="差_2012年大中修计划（全署）_南汇所_样板村（合庆）_17年3标报价-每桥报价清单、明细表17年7月" xfId="611"/>
    <cellStyle name="差_2012年大中修计划（全署）_南汇所_样板村（合庆）_17年新2标报价-每座桥计算、明细表2017年10月" xfId="612"/>
    <cellStyle name="差_2012年大中修计划（全署）_南汇所_样板村（合庆）_1标2017.4.1-2017.7 .31养护经费" xfId="613"/>
    <cellStyle name="差_2012年大中修计划（全署）_南汇所_样板村（合庆）_2016年1标区管农桥养护投标价" xfId="614"/>
    <cellStyle name="差_2012年大中修计划（全署）_南汇所_样板村（合庆）_20171018-573座养护资金汇总表附表+资金拨付附表" xfId="615"/>
    <cellStyle name="差_2012年大中修计划（全署）_南汇所_样板村（合庆）_2017年区管农桥养护设施工程量汇总表（2标）16.11.22返回" xfId="616"/>
    <cellStyle name="差_2012年大中修计划（全署）_南汇所_样板村（合庆）_2017年区管农桥养护设施工程量汇总表（2标）16.11.22返回_20171018-573座养护资金汇总表附表+资金拨付附表" xfId="617"/>
    <cellStyle name="差_2012年大中修计划（全署）_南汇所_样板村（合庆）_2017年区管农桥养护设施工程量汇总表（2标）16.11.22返回_20180422朝农公路桥养护经费" xfId="618"/>
    <cellStyle name="差_2012年大中修计划（全署）_南汇所_样板村（合庆）_2017年区管农桥养护设施工程量汇总表（2标）16.11.22返回_养护三标报价清单、明细表171010" xfId="619"/>
    <cellStyle name="差_2012年大中修计划（全署）_南汇所_样板村（合庆）_2017年区管农桥养护设施工程量汇总表（3标）16.12.6返回新" xfId="620"/>
    <cellStyle name="差_2012年大中修计划（全署）_南汇所_样板村（合庆）_2017年区管农桥养护设施工程量汇总表（3标）16.12.6返回新_20171018-573座养护资金汇总表附表+资金拨付附表" xfId="621"/>
    <cellStyle name="差_2012年大中修计划（全署）_南汇所_样板村（合庆）_2017年区管农桥养护设施工程量汇总表（3标）16.12.6返回新_20180422朝农公路桥养护经费" xfId="622"/>
    <cellStyle name="差_2012年大中修计划（全署）_南汇所_样板村（合庆）_2017年区管农桥养护设施工程量汇总表（3标）16.12.6返回新_养护三标报价清单、明细表171010" xfId="623"/>
    <cellStyle name="差_2012年大中修计划（全署）_南汇所_样板村（合庆）_2标2017.4.1-2017.7 .31养护经费" xfId="624"/>
    <cellStyle name="差_2012年大中修计划（全署）_南汇所_样板村（合庆）_3标大芦线设施量明细+经费16.9.29" xfId="625"/>
    <cellStyle name="差_2012年大中修计划（全署）_南汇所_样板村（合庆）_3标大芦线设施量明细+经费16.9.29_1标2017.4.1-2017.7 .31养护经费" xfId="626"/>
    <cellStyle name="差_2012年大中修计划（全署）_南汇所_样板村（合庆）_3标大芦线设施量明细+经费16.9.29_张家浜两侧（代防汛通道）接管桥梁明细表+养护经费" xfId="627"/>
    <cellStyle name="差_2012年大中修计划（全署）_南汇所_样板村（合庆）_3标大芦线设施量明细+经费16.9.29_赵家沟防汛通道7座接管桥梁明细表+养护经费" xfId="628"/>
    <cellStyle name="差_2012年大中修计划（全署）_南汇所_样板村（合庆）_第二季度河道考核情况（周浦所）" xfId="629"/>
    <cellStyle name="差_2012年大中修计划（全署）_南汇所_样板村（合庆）_附表：农桥养护资金汇总表+明细表" xfId="630"/>
    <cellStyle name="差_2012年大中修计划（全署）_南汇所_样板村（合庆）_扣三标五丰路桥养护资金2016年1月份2018年5月" xfId="631"/>
    <cellStyle name="差_2012年大中修计划（全署）_南汇所_样板村（合庆）_南汇所2013年中检查各镇考核评分表（已打分）" xfId="632"/>
    <cellStyle name="差_2012年大中修计划（全署）_南汇所_样板村（合庆）_南片二标6.17" xfId="633"/>
    <cellStyle name="差_2012年大中修计划（全署）_南汇所_样板村（合庆）_桥梁按河道进行编号16.6.13" xfId="634"/>
    <cellStyle name="差_2012年大中修计划（全署）_南汇所_样板村（合庆）_桥梁按河道进行编号16.6.8" xfId="635"/>
    <cellStyle name="差_2012年大中修计划（全署）_南汇所_样板村（合庆）_外环运河、长界港接管桥梁明细表+养护经费9.30" xfId="636"/>
    <cellStyle name="差_2012年大中修计划（全署）_南汇所_样板村（合庆）_修正  附表2：区管农桥养护设施工程量汇总表（1标）10.26" xfId="637"/>
    <cellStyle name="差_2012年大中修计划（全署）_南汇所_样板村（合庆）_养护二标桥梁河道分部明细16.6.8" xfId="638"/>
    <cellStyle name="差_2012年大中修计划（全署）_南汇所_样板村（合庆）_养护二标桥梁河道分部明细16.6.8_16.10.24-580座桥梁基本信息表" xfId="639"/>
    <cellStyle name="差_2012年大中修计划（全署）_南汇所_样板村（合庆）_养护二标桥梁河道分部明细16.6.8_桥梁按河道进行编号16.10.12汇总" xfId="640"/>
    <cellStyle name="差_2012年大中修计划（全署）_南汇所_样板村（合庆）_养护二标桥梁河道分部明细16.6.8_桥梁按河道进行编号16.6.13-给养护单位校对-三标返回" xfId="641"/>
    <cellStyle name="差_2012年大中修计划（全署）_南汇所_样板村（合庆）_养护二标桥梁河道分部明细16.6.8_桥梁按河道进行编号16.6.13-给养护单位校对-三标返回_2017年区管农桥养护设施工程量汇总表（2标）16.11.22返回" xfId="642"/>
    <cellStyle name="差_2012年大中修计划（全署）_南汇所_样板村（合庆）_养护二标桥梁河道分部明细16.6.8_桥梁按河道进行编号16.6.13-给养护单位校对-三标返回_2017年区管农桥养护设施工程量汇总表（2标）16.11.22返回_20171018-573座养护资金汇总表附表+资金拨付附表" xfId="643"/>
    <cellStyle name="差_2012年大中修计划（全署）_南汇所_样板村（合庆）_养护二标桥梁河道分部明细16.6.8_桥梁按河道进行编号16.6.13-给养护单位校对-三标返回_2017年区管农桥养护设施工程量汇总表（2标）16.11.22返回_20180422朝农公路桥养护经费" xfId="644"/>
    <cellStyle name="差_2012年大中修计划（全署）_南汇所_样板村（合庆）_养护二标桥梁河道分部明细16.6.8_桥梁按河道进行编号16.6.13-给养护单位校对-三标返回_2017年区管农桥养护设施工程量汇总表（2标）16.11.22返回_养护三标报价清单、明细表171010" xfId="645"/>
    <cellStyle name="差_2012年大中修计划（全署）_南汇所_样板村（合庆）_养护二标桥梁河道分部明细16.6.8_桥梁按河道进行编号16.6.13-给养护单位校对-三标返回_2017年区管农桥养护设施工程量汇总表（3标）16.12.6返回新" xfId="646"/>
    <cellStyle name="差_2012年大中修计划（全署）_南汇所_样板村（合庆）_养护二标桥梁河道分部明细16.6.8_桥梁按河道进行编号16.6.13-给养护单位校对-三标返回_2017年区管农桥养护设施工程量汇总表（3标）16.12.6返回新_20171018-573座养护资金汇总表附表+资金拨付附表" xfId="647"/>
    <cellStyle name="差_2012年大中修计划（全署）_南汇所_样板村（合庆）_养护二标桥梁河道分部明细16.6.8_桥梁按河道进行编号16.6.13-给养护单位校对-三标返回_2017年区管农桥养护设施工程量汇总表（3标）16.12.6返回新_20180422朝农公路桥养护经费" xfId="648"/>
    <cellStyle name="差_2012年大中修计划（全署）_南汇所_样板村（合庆）_养护二标桥梁河道分部明细16.6.8_桥梁按河道进行编号16.6.13-给养护单位校对-三标返回_2017年区管农桥养护设施工程量汇总表（3标）16.12.6返回新_养护三标报价清单、明细表171010" xfId="649"/>
    <cellStyle name="差_2012年大中修计划（全署）_南汇所_样板村（合庆）_养护二标桥梁河道分部明细16.6.8_桥梁按河道进行编号16.6.13-给养护单位校对一标返回)" xfId="650"/>
    <cellStyle name="差_2012年大中修计划（全署）_南汇所_样板村（合庆）_养护三标报价清单、明细表171010" xfId="651"/>
    <cellStyle name="差_2012年大中修计划（全署）_南汇所_样板村（合庆）_养护三标桥梁河道分部明细-改16.6.8" xfId="652"/>
    <cellStyle name="差_2012年大中修计划（全署）_南汇所_样板村（合庆）_养护三标桥梁河道分部明细-改16.6.8_16.10.24-580座桥梁基本信息表" xfId="653"/>
    <cellStyle name="差_2012年大中修计划（全署）_南汇所_样板村（合庆）_养护三标桥梁河道分部明细-改16.6.8_桥梁按河道进行编号16.10.12汇总" xfId="654"/>
    <cellStyle name="差_2012年大中修计划（全署）_南汇所_样板村（合庆）_养护三标桥梁河道分部明细-改16.6.8_桥梁按河道进行编号16.6.13-给养护单位校对-三标返回" xfId="655"/>
    <cellStyle name="差_2012年大中修计划（全署）_南汇所_样板村（合庆）_养护三标桥梁河道分部明细-改16.6.8_桥梁按河道进行编号16.6.13-给养护单位校对-三标返回_2017年区管农桥养护设施工程量汇总表（2标）16.11.22返回" xfId="656"/>
    <cellStyle name="差_2012年大中修计划（全署）_南汇所_样板村（合庆）_养护三标桥梁河道分部明细-改16.6.8_桥梁按河道进行编号16.6.13-给养护单位校对-三标返回_2017年区管农桥养护设施工程量汇总表（2标）16.11.22返回_20171018-573座养护资金汇总表附表+资金拨付附表" xfId="657"/>
    <cellStyle name="差_2012年大中修计划（全署）_南汇所_样板村（合庆）_养护三标桥梁河道分部明细-改16.6.8_桥梁按河道进行编号16.6.13-给养护单位校对-三标返回_2017年区管农桥养护设施工程量汇总表（2标）16.11.22返回_20180422朝农公路桥养护经费" xfId="658"/>
    <cellStyle name="差_2012年大中修计划（全署）_南汇所_样板村（合庆）_养护三标桥梁河道分部明细-改16.6.8_桥梁按河道进行编号16.6.13-给养护单位校对-三标返回_2017年区管农桥养护设施工程量汇总表（2标）16.11.22返回_养护三标报价清单、明细表171010" xfId="659"/>
    <cellStyle name="差_2012年大中修计划（全署）_南汇所_样板村（合庆）_养护三标桥梁河道分部明细-改16.6.8_桥梁按河道进行编号16.6.13-给养护单位校对-三标返回_2017年区管农桥养护设施工程量汇总表（3标）16.12.6返回新" xfId="660"/>
    <cellStyle name="差_2012年大中修计划（全署）_南汇所_样板村（合庆）_养护三标桥梁河道分部明细-改16.6.8_桥梁按河道进行编号16.6.13-给养护单位校对-三标返回_2017年区管农桥养护设施工程量汇总表（3标）16.12.6返回新_20171018-573座养护资金汇总表附表+资金拨付附表" xfId="661"/>
    <cellStyle name="差_2012年大中修计划（全署）_南汇所_样板村（合庆）_养护三标桥梁河道分部明细-改16.6.8_桥梁按河道进行编号16.6.13-给养护单位校对-三标返回_2017年区管农桥养护设施工程量汇总表（3标）16.12.6返回新_20180422朝农公路桥养护经费" xfId="662"/>
    <cellStyle name="差_2012年大中修计划（全署）_南汇所_样板村（合庆）_养护三标桥梁河道分部明细-改16.6.8_桥梁按河道进行编号16.6.13-给养护单位校对-三标返回_2017年区管农桥养护设施工程量汇总表（3标）16.12.6返回新_养护三标报价清单、明细表171010" xfId="663"/>
    <cellStyle name="差_2012年大中修计划（全署）_南汇所_样板村（合庆）_养护三标桥梁河道分部明细-改16.6.8_桥梁按河道进行编号16.6.13-给养护单位校对一标返回)" xfId="664"/>
    <cellStyle name="差_2012年大中修计划（全署）_南汇所_样板村（合庆）_张家浜两侧（代防汛通道）接管桥梁明细表+养护经费" xfId="665"/>
    <cellStyle name="差_2012年大中修计划（全署）_南汇所_样板村（合庆）_赵家沟防汛通道7座接管桥梁明细表+养护经费" xfId="666"/>
    <cellStyle name="差_2012年大中修计划（全署）_南汇所_样板村(唐镇)" xfId="667"/>
    <cellStyle name="差_2012年大中修计划（全署）_南汇所_样板村(唐镇)_16.11.10-580座桥梁基本信息表" xfId="668"/>
    <cellStyle name="差_2012年大中修计划（全署）_南汇所_样板村(唐镇)_17年1标报价-每桥报价清单、明细表17年7月" xfId="669"/>
    <cellStyle name="差_2012年大中修计划（全署）_南汇所_样板村(唐镇)_17年3标报价-每桥报价清单、明细表17年7月" xfId="670"/>
    <cellStyle name="差_2012年大中修计划（全署）_南汇所_样板村(唐镇)_17年新2标报价-每座桥计算、明细表2017年10月" xfId="671"/>
    <cellStyle name="差_2012年大中修计划（全署）_南汇所_样板村(唐镇)_1标2017.4.1-2017.7 .31养护经费" xfId="672"/>
    <cellStyle name="差_2012年大中修计划（全署）_南汇所_样板村(唐镇)_2016年1标区管农桥养护投标价" xfId="673"/>
    <cellStyle name="差_2012年大中修计划（全署）_南汇所_样板村(唐镇)_20171018-573座养护资金汇总表附表+资金拨付附表" xfId="674"/>
    <cellStyle name="差_2012年大中修计划（全署）_南汇所_样板村(唐镇)_2017年区管农桥养护设施工程量汇总表（2标）16.11.22返回" xfId="675"/>
    <cellStyle name="差_2012年大中修计划（全署）_南汇所_样板村(唐镇)_2017年区管农桥养护设施工程量汇总表（2标）16.11.22返回_20171018-573座养护资金汇总表附表+资金拨付附表" xfId="676"/>
    <cellStyle name="差_2012年大中修计划（全署）_南汇所_样板村(唐镇)_2017年区管农桥养护设施工程量汇总表（2标）16.11.22返回_20180422朝农公路桥养护经费" xfId="677"/>
    <cellStyle name="差_2012年大中修计划（全署）_南汇所_样板村(唐镇)_2017年区管农桥养护设施工程量汇总表（2标）16.11.22返回_养护三标报价清单、明细表171010" xfId="678"/>
    <cellStyle name="差_2012年大中修计划（全署）_南汇所_样板村(唐镇)_2017年区管农桥养护设施工程量汇总表（3标）16.12.6返回新" xfId="679"/>
    <cellStyle name="差_2012年大中修计划（全署）_南汇所_样板村(唐镇)_2017年区管农桥养护设施工程量汇总表（3标）16.12.6返回新_20171018-573座养护资金汇总表附表+资金拨付附表" xfId="680"/>
    <cellStyle name="差_2012年大中修计划（全署）_南汇所_样板村(唐镇)_2017年区管农桥养护设施工程量汇总表（3标）16.12.6返回新_20180422朝农公路桥养护经费" xfId="681"/>
    <cellStyle name="差_2012年大中修计划（全署）_南汇所_样板村(唐镇)_2017年区管农桥养护设施工程量汇总表（3标）16.12.6返回新_养护三标报价清单、明细表171010" xfId="682"/>
    <cellStyle name="差_2012年大中修计划（全署）_南汇所_样板村(唐镇)_2标2017.4.1-2017.7 .31养护经费" xfId="683"/>
    <cellStyle name="差_2012年大中修计划（全署）_南汇所_样板村(唐镇)_3标大芦线设施量明细+经费16.9.29" xfId="684"/>
    <cellStyle name="差_2012年大中修计划（全署）_南汇所_样板村(唐镇)_3标大芦线设施量明细+经费16.9.29_1标2017.4.1-2017.7 .31养护经费" xfId="685"/>
    <cellStyle name="差_2012年大中修计划（全署）_南汇所_样板村(唐镇)_3标大芦线设施量明细+经费16.9.29_张家浜两侧（代防汛通道）接管桥梁明细表+养护经费" xfId="686"/>
    <cellStyle name="差_2012年大中修计划（全署）_南汇所_样板村(唐镇)_3标大芦线设施量明细+经费16.9.29_赵家沟防汛通道7座接管桥梁明细表+养护经费" xfId="687"/>
    <cellStyle name="差_2012年大中修计划（全署）_南汇所_样板村(唐镇)_第二季度河道考核情况（周浦所）" xfId="688"/>
    <cellStyle name="差_2012年大中修计划（全署）_南汇所_样板村(唐镇)_附表：农桥养护资金汇总表+明细表" xfId="689"/>
    <cellStyle name="差_2012年大中修计划（全署）_南汇所_样板村(唐镇)_扣三标五丰路桥养护资金2016年1月份2018年5月" xfId="690"/>
    <cellStyle name="差_2012年大中修计划（全署）_南汇所_样板村(唐镇)_南汇所2013年中检查各镇考核评分表（已打分）" xfId="691"/>
    <cellStyle name="差_2012年大中修计划（全署）_南汇所_样板村(唐镇)_南片二标6.17" xfId="692"/>
    <cellStyle name="差_2012年大中修计划（全署）_南汇所_样板村(唐镇)_桥梁按河道进行编号16.6.13" xfId="693"/>
    <cellStyle name="差_2012年大中修计划（全署）_南汇所_样板村(唐镇)_桥梁按河道进行编号16.6.8" xfId="694"/>
    <cellStyle name="差_2012年大中修计划（全署）_南汇所_样板村(唐镇)_外环运河、长界港接管桥梁明细表+养护经费9.30" xfId="695"/>
    <cellStyle name="差_2012年大中修计划（全署）_南汇所_样板村(唐镇)_修正  附表2：区管农桥养护设施工程量汇总表（1标）10.26" xfId="696"/>
    <cellStyle name="差_2012年大中修计划（全署）_南汇所_样板村(唐镇)_养护二标桥梁河道分部明细16.6.8" xfId="697"/>
    <cellStyle name="差_2012年大中修计划（全署）_南汇所_样板村(唐镇)_养护二标桥梁河道分部明细16.6.8_16.10.24-580座桥梁基本信息表" xfId="698"/>
    <cellStyle name="差_2012年大中修计划（全署）_南汇所_样板村(唐镇)_养护二标桥梁河道分部明细16.6.8_桥梁按河道进行编号16.10.12汇总" xfId="699"/>
    <cellStyle name="差_2012年大中修计划（全署）_南汇所_样板村(唐镇)_养护二标桥梁河道分部明细16.6.8_桥梁按河道进行编号16.6.13-给养护单位校对-三标返回" xfId="700"/>
    <cellStyle name="差_2012年大中修计划（全署）_南汇所_样板村(唐镇)_养护二标桥梁河道分部明细16.6.8_桥梁按河道进行编号16.6.13-给养护单位校对-三标返回_2017年区管农桥养护设施工程量汇总表（2标）16.11.22返回" xfId="701"/>
    <cellStyle name="差_2012年大中修计划（全署）_南汇所_样板村(唐镇)_养护二标桥梁河道分部明细16.6.8_桥梁按河道进行编号16.6.13-给养护单位校对-三标返回_2017年区管农桥养护设施工程量汇总表（2标）16.11.22返回_20171018-573座养护资金汇总表附表+资金拨付附表" xfId="702"/>
    <cellStyle name="差_2012年大中修计划（全署）_南汇所_样板村(唐镇)_养护二标桥梁河道分部明细16.6.8_桥梁按河道进行编号16.6.13-给养护单位校对-三标返回_2017年区管农桥养护设施工程量汇总表（2标）16.11.22返回_20180422朝农公路桥养护经费" xfId="703"/>
    <cellStyle name="差_2012年大中修计划（全署）_南汇所_样板村(唐镇)_养护二标桥梁河道分部明细16.6.8_桥梁按河道进行编号16.6.13-给养护单位校对-三标返回_2017年区管农桥养护设施工程量汇总表（2标）16.11.22返回_养护三标报价清单、明细表171010" xfId="704"/>
    <cellStyle name="差_2012年大中修计划（全署）_南汇所_样板村(唐镇)_养护二标桥梁河道分部明细16.6.8_桥梁按河道进行编号16.6.13-给养护单位校对-三标返回_2017年区管农桥养护设施工程量汇总表（3标）16.12.6返回新" xfId="705"/>
    <cellStyle name="差_2012年大中修计划（全署）_南汇所_样板村(唐镇)_养护二标桥梁河道分部明细16.6.8_桥梁按河道进行编号16.6.13-给养护单位校对-三标返回_2017年区管农桥养护设施工程量汇总表（3标）16.12.6返回新_20171018-573座养护资金汇总表附表+资金拨付附表" xfId="706"/>
    <cellStyle name="差_2012年大中修计划（全署）_南汇所_样板村(唐镇)_养护二标桥梁河道分部明细16.6.8_桥梁按河道进行编号16.6.13-给养护单位校对-三标返回_2017年区管农桥养护设施工程量汇总表（3标）16.12.6返回新_20180422朝农公路桥养护经费" xfId="707"/>
    <cellStyle name="差_2012年大中修计划（全署）_南汇所_样板村(唐镇)_养护二标桥梁河道分部明细16.6.8_桥梁按河道进行编号16.6.13-给养护单位校对-三标返回_2017年区管农桥养护设施工程量汇总表（3标）16.12.6返回新_养护三标报价清单、明细表171010" xfId="708"/>
    <cellStyle name="差_2012年大中修计划（全署）_南汇所_样板村(唐镇)_养护二标桥梁河道分部明细16.6.8_桥梁按河道进行编号16.6.13-给养护单位校对一标返回)" xfId="709"/>
    <cellStyle name="差_2012年大中修计划（全署）_南汇所_样板村(唐镇)_养护三标报价清单、明细表171010" xfId="710"/>
    <cellStyle name="差_2012年大中修计划（全署）_南汇所_样板村(唐镇)_养护三标桥梁河道分部明细-改16.6.8" xfId="711"/>
    <cellStyle name="差_2012年大中修计划（全署）_南汇所_样板村(唐镇)_养护三标桥梁河道分部明细-改16.6.8_16.10.24-580座桥梁基本信息表" xfId="712"/>
    <cellStyle name="差_2012年大中修计划（全署）_南汇所_样板村(唐镇)_养护三标桥梁河道分部明细-改16.6.8_桥梁按河道进行编号16.10.12汇总" xfId="713"/>
    <cellStyle name="差_2012年大中修计划（全署）_南汇所_样板村(唐镇)_养护三标桥梁河道分部明细-改16.6.8_桥梁按河道进行编号16.6.13-给养护单位校对-三标返回" xfId="714"/>
    <cellStyle name="差_2012年大中修计划（全署）_南汇所_样板村(唐镇)_养护三标桥梁河道分部明细-改16.6.8_桥梁按河道进行编号16.6.13-给养护单位校对-三标返回_2017年区管农桥养护设施工程量汇总表（2标）16.11.22返回" xfId="715"/>
    <cellStyle name="差_2012年大中修计划（全署）_南汇所_样板村(唐镇)_养护三标桥梁河道分部明细-改16.6.8_桥梁按河道进行编号16.6.13-给养护单位校对-三标返回_2017年区管农桥养护设施工程量汇总表（2标）16.11.22返回_20171018-573座养护资金汇总表附表+资金拨付附表" xfId="716"/>
    <cellStyle name="差_2012年大中修计划（全署）_南汇所_样板村(唐镇)_养护三标桥梁河道分部明细-改16.6.8_桥梁按河道进行编号16.6.13-给养护单位校对-三标返回_2017年区管农桥养护设施工程量汇总表（2标）16.11.22返回_20180422朝农公路桥养护经费" xfId="717"/>
    <cellStyle name="差_2012年大中修计划（全署）_南汇所_样板村(唐镇)_养护三标桥梁河道分部明细-改16.6.8_桥梁按河道进行编号16.6.13-给养护单位校对-三标返回_2017年区管农桥养护设施工程量汇总表（2标）16.11.22返回_养护三标报价清单、明细表171010" xfId="718"/>
    <cellStyle name="差_2012年大中修计划（全署）_南汇所_样板村(唐镇)_养护三标桥梁河道分部明细-改16.6.8_桥梁按河道进行编号16.6.13-给养护单位校对-三标返回_2017年区管农桥养护设施工程量汇总表（3标）16.12.6返回新" xfId="719"/>
    <cellStyle name="差_2012年大中修计划（全署）_南汇所_样板村(唐镇)_养护三标桥梁河道分部明细-改16.6.8_桥梁按河道进行编号16.6.13-给养护单位校对-三标返回_2017年区管农桥养护设施工程量汇总表（3标）16.12.6返回新_20171018-573座养护资金汇总表附表+资金拨付附表" xfId="720"/>
    <cellStyle name="差_2012年大中修计划（全署）_南汇所_样板村(唐镇)_养护三标桥梁河道分部明细-改16.6.8_桥梁按河道进行编号16.6.13-给养护单位校对-三标返回_2017年区管农桥养护设施工程量汇总表（3标）16.12.6返回新_20180422朝农公路桥养护经费" xfId="721"/>
    <cellStyle name="差_2012年大中修计划（全署）_南汇所_样板村(唐镇)_养护三标桥梁河道分部明细-改16.6.8_桥梁按河道进行编号16.6.13-给养护单位校对-三标返回_2017年区管农桥养护设施工程量汇总表（3标）16.12.6返回新_养护三标报价清单、明细表171010" xfId="722"/>
    <cellStyle name="差_2012年大中修计划（全署）_南汇所_样板村(唐镇)_养护三标桥梁河道分部明细-改16.6.8_桥梁按河道进行编号16.6.13-给养护单位校对一标返回)" xfId="723"/>
    <cellStyle name="差_2012年大中修计划（全署）_南汇所_样板村(唐镇)_张家浜两侧（代防汛通道）接管桥梁明细表+养护经费" xfId="724"/>
    <cellStyle name="差_2012年大中修计划（全署）_南汇所_样板村(唐镇)_赵家沟防汛通道7座接管桥梁明细表+养护经费" xfId="725"/>
    <cellStyle name="差_2012年大中修计划（全署）_南汇所_样板村汇总" xfId="726"/>
    <cellStyle name="差_2012年大中修计划（全署）_南汇所_样板村汇总_2013年中检查评分表" xfId="727"/>
    <cellStyle name="差_2012年大中修计划（全署）_南汇所_样板村汇总_Book1" xfId="728"/>
    <cellStyle name="差_2012年大中修计划（全署）_南汇所_样板村汇总_Book1_16.11.10-580座桥梁基本信息表" xfId="729"/>
    <cellStyle name="差_2012年大中修计划（全署）_南汇所_样板村汇总_Book1_17年1标报价-每桥报价清单、明细表17年7月" xfId="730"/>
    <cellStyle name="差_2012年大中修计划（全署）_南汇所_样板村汇总_Book1_17年3标报价-每桥报价清单、明细表17年7月" xfId="731"/>
    <cellStyle name="差_2012年大中修计划（全署）_南汇所_样板村汇总_Book1_17年新2标报价-每座桥计算、明细表2017年10月" xfId="732"/>
    <cellStyle name="差_2012年大中修计划（全署）_南汇所_样板村汇总_Book1_1标2017.4.1-2017.7 .31养护经费" xfId="733"/>
    <cellStyle name="差_2012年大中修计划（全署）_南汇所_样板村汇总_Book1_2016年1标区管农桥养护投标价" xfId="734"/>
    <cellStyle name="差_2012年大中修计划（全署）_南汇所_样板村汇总_Book1_20171018-573座养护资金汇总表附表+资金拨付附表" xfId="735"/>
    <cellStyle name="差_2012年大中修计划（全署）_南汇所_样板村汇总_Book1_2017年区管农桥养护设施工程量汇总表（2标）16.11.22返回" xfId="736"/>
    <cellStyle name="差_2012年大中修计划（全署）_南汇所_样板村汇总_Book1_2017年区管农桥养护设施工程量汇总表（2标）16.11.22返回_20171018-573座养护资金汇总表附表+资金拨付附表" xfId="737"/>
    <cellStyle name="差_2012年大中修计划（全署）_南汇所_样板村汇总_Book1_2017年区管农桥养护设施工程量汇总表（2标）16.11.22返回_20180422朝农公路桥养护经费" xfId="738"/>
    <cellStyle name="差_2012年大中修计划（全署）_南汇所_样板村汇总_Book1_2017年区管农桥养护设施工程量汇总表（2标）16.11.22返回_养护三标报价清单、明细表171010" xfId="739"/>
    <cellStyle name="差_2012年大中修计划（全署）_南汇所_样板村汇总_Book1_2017年区管农桥养护设施工程量汇总表（3标）16.12.6返回新" xfId="740"/>
    <cellStyle name="差_2012年大中修计划（全署）_南汇所_样板村汇总_Book1_2017年区管农桥养护设施工程量汇总表（3标）16.12.6返回新_20171018-573座养护资金汇总表附表+资金拨付附表" xfId="741"/>
    <cellStyle name="差_2012年大中修计划（全署）_南汇所_样板村汇总_Book1_2017年区管农桥养护设施工程量汇总表（3标）16.12.6返回新_20180422朝农公路桥养护经费" xfId="742"/>
    <cellStyle name="差_2012年大中修计划（全署）_南汇所_样板村汇总_Book1_2017年区管农桥养护设施工程量汇总表（3标）16.12.6返回新_养护三标报价清单、明细表171010" xfId="743"/>
    <cellStyle name="差_2012年大中修计划（全署）_南汇所_样板村汇总_Book1_2标2017.4.1-2017.7 .31养护经费" xfId="744"/>
    <cellStyle name="差_2012年大中修计划（全署）_南汇所_样板村汇总_Book1_3标大芦线设施量明细+经费16.9.29" xfId="745"/>
    <cellStyle name="差_2012年大中修计划（全署）_南汇所_样板村汇总_Book1_3标大芦线设施量明细+经费16.9.29_1标2017.4.1-2017.7 .31养护经费" xfId="746"/>
    <cellStyle name="差_2012年大中修计划（全署）_南汇所_样板村汇总_Book1_3标大芦线设施量明细+经费16.9.29_张家浜两侧（代防汛通道）接管桥梁明细表+养护经费" xfId="747"/>
    <cellStyle name="差_2012年大中修计划（全署）_南汇所_样板村汇总_Book1_3标大芦线设施量明细+经费16.9.29_赵家沟防汛通道7座接管桥梁明细表+养护经费" xfId="748"/>
    <cellStyle name="差_2012年大中修计划（全署）_南汇所_样板村汇总_Book1_附表：农桥养护资金汇总表+明细表" xfId="749"/>
    <cellStyle name="差_2012年大中修计划（全署）_南汇所_样板村汇总_Book1_扣三标五丰路桥养护资金2016年1月份2018年5月" xfId="750"/>
    <cellStyle name="差_2012年大中修计划（全署）_南汇所_样板村汇总_Book1_南片二标6.17" xfId="751"/>
    <cellStyle name="差_2012年大中修计划（全署）_南汇所_样板村汇总_Book1_桥梁按河道进行编号16.6.13" xfId="752"/>
    <cellStyle name="差_2012年大中修计划（全署）_南汇所_样板村汇总_Book1_桥梁按河道进行编号16.6.8" xfId="753"/>
    <cellStyle name="差_2012年大中修计划（全署）_南汇所_样板村汇总_Book1_外环运河、长界港接管桥梁明细表+养护经费9.30" xfId="754"/>
    <cellStyle name="差_2012年大中修计划（全署）_南汇所_样板村汇总_Book1_修正  附表2：区管农桥养护设施工程量汇总表（1标）10.26" xfId="755"/>
    <cellStyle name="差_2012年大中修计划（全署）_南汇所_样板村汇总_Book1_养护二标桥梁河道分部明细16.6.8" xfId="756"/>
    <cellStyle name="差_2012年大中修计划（全署）_南汇所_样板村汇总_Book1_养护二标桥梁河道分部明细16.6.8_16.10.24-580座桥梁基本信息表" xfId="757"/>
    <cellStyle name="差_2012年大中修计划（全署）_南汇所_样板村汇总_Book1_养护二标桥梁河道分部明细16.6.8_桥梁按河道进行编号16.10.12汇总" xfId="758"/>
    <cellStyle name="差_2012年大中修计划（全署）_南汇所_样板村汇总_Book1_养护二标桥梁河道分部明细16.6.8_桥梁按河道进行编号16.6.13-给养护单位校对-三标返回" xfId="759"/>
    <cellStyle name="差_2012年大中修计划（全署）_南汇所_样板村汇总_Book1_养护二标桥梁河道分部明细16.6.8_桥梁按河道进行编号16.6.13-给养护单位校对-三标返回_2017年区管农桥养护设施工程量汇总表（2标）16.11.22返回" xfId="760"/>
    <cellStyle name="差_2012年大中修计划（全署）_南汇所_样板村汇总_Book1_养护二标桥梁河道分部明细16.6.8_桥梁按河道进行编号16.6.13-给养护单位校对-三标返回_2017年区管农桥养护设施工程量汇总表（2标）16.11.22返回_20171018-573座养护资金汇总表附表+资金拨付附表" xfId="761"/>
    <cellStyle name="差_2012年大中修计划（全署）_南汇所_样板村汇总_Book1_养护二标桥梁河道分部明细16.6.8_桥梁按河道进行编号16.6.13-给养护单位校对-三标返回_2017年区管农桥养护设施工程量汇总表（2标）16.11.22返回_20180422朝农公路桥养护经费" xfId="762"/>
    <cellStyle name="差_2012年大中修计划（全署）_南汇所_样板村汇总_Book1_养护二标桥梁河道分部明细16.6.8_桥梁按河道进行编号16.6.13-给养护单位校对-三标返回_2017年区管农桥养护设施工程量汇总表（2标）16.11.22返回_养护三标报价清单、明细表171010" xfId="763"/>
    <cellStyle name="差_2012年大中修计划（全署）_南汇所_样板村汇总_Book1_养护二标桥梁河道分部明细16.6.8_桥梁按河道进行编号16.6.13-给养护单位校对-三标返回_2017年区管农桥养护设施工程量汇总表（3标）16.12.6返回新" xfId="764"/>
    <cellStyle name="差_2012年大中修计划（全署）_南汇所_样板村汇总_Book1_养护二标桥梁河道分部明细16.6.8_桥梁按河道进行编号16.6.13-给养护单位校对-三标返回_2017年区管农桥养护设施工程量汇总表（3标）16.12.6返回新_20171018-573座养护资金汇总表附表+资金拨付附表" xfId="765"/>
    <cellStyle name="差_2012年大中修计划（全署）_南汇所_样板村汇总_Book1_养护二标桥梁河道分部明细16.6.8_桥梁按河道进行编号16.6.13-给养护单位校对-三标返回_2017年区管农桥养护设施工程量汇总表（3标）16.12.6返回新_20180422朝农公路桥养护经费" xfId="766"/>
    <cellStyle name="差_2012年大中修计划（全署）_南汇所_样板村汇总_Book1_养护二标桥梁河道分部明细16.6.8_桥梁按河道进行编号16.6.13-给养护单位校对-三标返回_2017年区管农桥养护设施工程量汇总表（3标）16.12.6返回新_养护三标报价清单、明细表171010" xfId="767"/>
    <cellStyle name="差_2012年大中修计划（全署）_南汇所_样板村汇总_Book1_养护二标桥梁河道分部明细16.6.8_桥梁按河道进行编号16.6.13-给养护单位校对一标返回)" xfId="768"/>
    <cellStyle name="差_2012年大中修计划（全署）_南汇所_样板村汇总_Book1_养护三标报价清单、明细表171010" xfId="769"/>
    <cellStyle name="差_2012年大中修计划（全署）_南汇所_样板村汇总_Book1_养护三标桥梁河道分部明细-改16.6.8" xfId="770"/>
    <cellStyle name="差_2012年大中修计划（全署）_南汇所_样板村汇总_Book1_养护三标桥梁河道分部明细-改16.6.8_16.10.24-580座桥梁基本信息表" xfId="771"/>
    <cellStyle name="差_2012年大中修计划（全署）_南汇所_样板村汇总_Book1_养护三标桥梁河道分部明细-改16.6.8_桥梁按河道进行编号16.10.12汇总" xfId="772"/>
    <cellStyle name="差_2012年大中修计划（全署）_南汇所_样板村汇总_Book1_养护三标桥梁河道分部明细-改16.6.8_桥梁按河道进行编号16.6.13-给养护单位校对-三标返回" xfId="773"/>
    <cellStyle name="差_2012年大中修计划（全署）_南汇所_样板村汇总_Book1_养护三标桥梁河道分部明细-改16.6.8_桥梁按河道进行编号16.6.13-给养护单位校对-三标返回_2017年区管农桥养护设施工程量汇总表（2标）16.11.22返回" xfId="774"/>
    <cellStyle name="差_2012年大中修计划（全署）_南汇所_样板村汇总_Book1_养护三标桥梁河道分部明细-改16.6.8_桥梁按河道进行编号16.6.13-给养护单位校对-三标返回_2017年区管农桥养护设施工程量汇总表（2标）16.11.22返回_20171018-573座养护资金汇总表附表+资金拨付附表" xfId="775"/>
    <cellStyle name="差_2012年大中修计划（全署）_南汇所_样板村汇总_Book1_养护三标桥梁河道分部明细-改16.6.8_桥梁按河道进行编号16.6.13-给养护单位校对-三标返回_2017年区管农桥养护设施工程量汇总表（2标）16.11.22返回_20180422朝农公路桥养护经费" xfId="776"/>
    <cellStyle name="差_2012年大中修计划（全署）_南汇所_样板村汇总_Book1_养护三标桥梁河道分部明细-改16.6.8_桥梁按河道进行编号16.6.13-给养护单位校对-三标返回_2017年区管农桥养护设施工程量汇总表（2标）16.11.22返回_养护三标报价清单、明细表171010" xfId="777"/>
    <cellStyle name="差_2012年大中修计划（全署）_南汇所_样板村汇总_Book1_养护三标桥梁河道分部明细-改16.6.8_桥梁按河道进行编号16.6.13-给养护单位校对-三标返回_2017年区管农桥养护设施工程量汇总表（3标）16.12.6返回新" xfId="778"/>
    <cellStyle name="差_2012年大中修计划（全署）_南汇所_样板村汇总_Book1_养护三标桥梁河道分部明细-改16.6.8_桥梁按河道进行编号16.6.13-给养护单位校对-三标返回_2017年区管农桥养护设施工程量汇总表（3标）16.12.6返回新_20171018-573座养护资金汇总表附表+资金拨付附表" xfId="779"/>
    <cellStyle name="差_2012年大中修计划（全署）_南汇所_样板村汇总_Book1_养护三标桥梁河道分部明细-改16.6.8_桥梁按河道进行编号16.6.13-给养护单位校对-三标返回_2017年区管农桥养护设施工程量汇总表（3标）16.12.6返回新_20180422朝农公路桥养护经费" xfId="780"/>
    <cellStyle name="差_2012年大中修计划（全署）_南汇所_样板村汇总_Book1_养护三标桥梁河道分部明细-改16.6.8_桥梁按河道进行编号16.6.13-给养护单位校对-三标返回_2017年区管农桥养护设施工程量汇总表（3标）16.12.6返回新_养护三标报价清单、明细表171010" xfId="781"/>
    <cellStyle name="差_2012年大中修计划（全署）_南汇所_样板村汇总_Book1_养护三标桥梁河道分部明细-改16.6.8_桥梁按河道进行编号16.6.13-给养护单位校对一标返回)" xfId="782"/>
    <cellStyle name="差_2012年大中修计划（全署）_南汇所_样板村汇总_Book1_张家浜两侧（代防汛通道）接管桥梁明细表+养护经费" xfId="783"/>
    <cellStyle name="差_2012年大中修计划（全署）_南汇所_样板村汇总_Book1_赵家沟防汛通道7座接管桥梁明细表+养护经费" xfId="784"/>
    <cellStyle name="差_2012年大中修计划（全署）_南汇所_样板村汇总_第二季度河道考核情况（周浦所）" xfId="785"/>
    <cellStyle name="差_2012年大中修计划（全署）_南汇所_样板村汇总_第二季度考核表" xfId="786"/>
    <cellStyle name="差_2012年大中修计划（全署）_南汇所_样板村汇总_第二季度考核表_16.11.10-580座桥梁基本信息表" xfId="787"/>
    <cellStyle name="差_2012年大中修计划（全署）_南汇所_样板村汇总_第二季度考核表_17年1标报价-每桥报价清单、明细表17年7月" xfId="788"/>
    <cellStyle name="差_2012年大中修计划（全署）_南汇所_样板村汇总_第二季度考核表_17年3标报价-每桥报价清单、明细表17年7月" xfId="789"/>
    <cellStyle name="差_2012年大中修计划（全署）_南汇所_样板村汇总_第二季度考核表_17年新2标报价-每座桥计算、明细表2017年10月" xfId="790"/>
    <cellStyle name="差_2012年大中修计划（全署）_南汇所_样板村汇总_第二季度考核表_1标2017.4.1-2017.7 .31养护经费" xfId="791"/>
    <cellStyle name="差_2012年大中修计划（全署）_南汇所_样板村汇总_第二季度考核表_2016年1标区管农桥养护投标价" xfId="792"/>
    <cellStyle name="差_2012年大中修计划（全署）_南汇所_样板村汇总_第二季度考核表_20171018-573座养护资金汇总表附表+资金拨付附表" xfId="793"/>
    <cellStyle name="差_2012年大中修计划（全署）_南汇所_样板村汇总_第二季度考核表_2017年区管农桥养护设施工程量汇总表（2标）16.11.22返回" xfId="794"/>
    <cellStyle name="差_2012年大中修计划（全署）_南汇所_样板村汇总_第二季度考核表_2017年区管农桥养护设施工程量汇总表（2标）16.11.22返回_20171018-573座养护资金汇总表附表+资金拨付附表" xfId="795"/>
    <cellStyle name="差_2012年大中修计划（全署）_南汇所_样板村汇总_第二季度考核表_2017年区管农桥养护设施工程量汇总表（2标）16.11.22返回_20180422朝农公路桥养护经费" xfId="796"/>
    <cellStyle name="差_2012年大中修计划（全署）_南汇所_样板村汇总_第二季度考核表_2017年区管农桥养护设施工程量汇总表（2标）16.11.22返回_养护三标报价清单、明细表171010" xfId="797"/>
    <cellStyle name="差_2012年大中修计划（全署）_南汇所_样板村汇总_第二季度考核表_2017年区管农桥养护设施工程量汇总表（3标）16.12.6返回新" xfId="798"/>
    <cellStyle name="差_2012年大中修计划（全署）_南汇所_样板村汇总_第二季度考核表_2017年区管农桥养护设施工程量汇总表（3标）16.12.6返回新_20171018-573座养护资金汇总表附表+资金拨付附表" xfId="799"/>
    <cellStyle name="差_2012年大中修计划（全署）_南汇所_样板村汇总_第二季度考核表_2017年区管农桥养护设施工程量汇总表（3标）16.12.6返回新_20180422朝农公路桥养护经费" xfId="800"/>
    <cellStyle name="差_2012年大中修计划（全署）_南汇所_样板村汇总_第二季度考核表_2017年区管农桥养护设施工程量汇总表（3标）16.12.6返回新_养护三标报价清单、明细表171010" xfId="801"/>
    <cellStyle name="差_2012年大中修计划（全署）_南汇所_样板村汇总_第二季度考核表_2标2017.4.1-2017.7 .31养护经费" xfId="802"/>
    <cellStyle name="差_2012年大中修计划（全署）_南汇所_样板村汇总_第二季度考核表_3标大芦线设施量明细+经费16.9.29" xfId="803"/>
    <cellStyle name="差_2012年大中修计划（全署）_南汇所_样板村汇总_第二季度考核表_3标大芦线设施量明细+经费16.9.29_1标2017.4.1-2017.7 .31养护经费" xfId="804"/>
    <cellStyle name="差_2012年大中修计划（全署）_南汇所_样板村汇总_第二季度考核表_3标大芦线设施量明细+经费16.9.29_张家浜两侧（代防汛通道）接管桥梁明细表+养护经费" xfId="805"/>
    <cellStyle name="差_2012年大中修计划（全署）_南汇所_样板村汇总_第二季度考核表_3标大芦线设施量明细+经费16.9.29_赵家沟防汛通道7座接管桥梁明细表+养护经费" xfId="806"/>
    <cellStyle name="差_2012年大中修计划（全署）_南汇所_样板村汇总_第二季度考核表_附表：农桥养护资金汇总表+明细表" xfId="807"/>
    <cellStyle name="差_2012年大中修计划（全署）_南汇所_样板村汇总_第二季度考核表_扣三标五丰路桥养护资金2016年1月份2018年5月" xfId="808"/>
    <cellStyle name="差_2012年大中修计划（全署）_南汇所_样板村汇总_第二季度考核表_南片二标6.17" xfId="809"/>
    <cellStyle name="差_2012年大中修计划（全署）_南汇所_样板村汇总_第二季度考核表_桥梁按河道进行编号16.6.13" xfId="810"/>
    <cellStyle name="差_2012年大中修计划（全署）_南汇所_样板村汇总_第二季度考核表_桥梁按河道进行编号16.6.8" xfId="811"/>
    <cellStyle name="差_2012年大中修计划（全署）_南汇所_样板村汇总_第二季度考核表_外环运河、长界港接管桥梁明细表+养护经费9.30" xfId="812"/>
    <cellStyle name="差_2012年大中修计划（全署）_南汇所_样板村汇总_第二季度考核表_修正  附表2：区管农桥养护设施工程量汇总表（1标）10.26" xfId="813"/>
    <cellStyle name="差_2012年大中修计划（全署）_南汇所_样板村汇总_第二季度考核表_养护二标桥梁河道分部明细16.6.8" xfId="814"/>
    <cellStyle name="差_2012年大中修计划（全署）_南汇所_样板村汇总_第二季度考核表_养护二标桥梁河道分部明细16.6.8_16.10.24-580座桥梁基本信息表" xfId="815"/>
    <cellStyle name="差_2012年大中修计划（全署）_南汇所_样板村汇总_第二季度考核表_养护二标桥梁河道分部明细16.6.8_桥梁按河道进行编号16.10.12汇总" xfId="816"/>
    <cellStyle name="差_2012年大中修计划（全署）_南汇所_样板村汇总_第二季度考核表_养护二标桥梁河道分部明细16.6.8_桥梁按河道进行编号16.6.13-给养护单位校对-三标返回" xfId="817"/>
    <cellStyle name="差_2012年大中修计划（全署）_南汇所_样板村汇总_第二季度考核表_养护二标桥梁河道分部明细16.6.8_桥梁按河道进行编号16.6.13-给养护单位校对-三标返回_2017年区管农桥养护设施工程量汇总表（2标）16.11.22返回" xfId="818"/>
    <cellStyle name="差_2012年大中修计划（全署）_南汇所_样板村汇总_第二季度考核表_养护二标桥梁河道分部明细16.6.8_桥梁按河道进行编号16.6.13-给养护单位校对-三标返回_2017年区管农桥养护设施工程量汇总表（2标）16.11.22返回_20171018-573座养护资金汇总表附表+资金拨付附表" xfId="819"/>
    <cellStyle name="差_2012年大中修计划（全署）_南汇所_样板村汇总_第二季度考核表_养护二标桥梁河道分部明细16.6.8_桥梁按河道进行编号16.6.13-给养护单位校对-三标返回_2017年区管农桥养护设施工程量汇总表（2标）16.11.22返回_20180422朝农公路桥养护经费" xfId="820"/>
    <cellStyle name="差_2012年大中修计划（全署）_南汇所_样板村汇总_第二季度考核表_养护二标桥梁河道分部明细16.6.8_桥梁按河道进行编号16.6.13-给养护单位校对-三标返回_2017年区管农桥养护设施工程量汇总表（2标）16.11.22返回_养护三标报价清单、明细表171010" xfId="821"/>
    <cellStyle name="差_2012年大中修计划（全署）_南汇所_样板村汇总_第二季度考核表_养护二标桥梁河道分部明细16.6.8_桥梁按河道进行编号16.6.13-给养护单位校对-三标返回_2017年区管农桥养护设施工程量汇总表（3标）16.12.6返回新" xfId="822"/>
    <cellStyle name="差_2012年大中修计划（全署）_南汇所_样板村汇总_第二季度考核表_养护二标桥梁河道分部明细16.6.8_桥梁按河道进行编号16.6.13-给养护单位校对-三标返回_2017年区管农桥养护设施工程量汇总表（3标）16.12.6返回新_20171018-573座养护资金汇总表附表+资金拨付附表" xfId="823"/>
    <cellStyle name="差_2012年大中修计划（全署）_南汇所_样板村汇总_第二季度考核表_养护二标桥梁河道分部明细16.6.8_桥梁按河道进行编号16.6.13-给养护单位校对-三标返回_2017年区管农桥养护设施工程量汇总表（3标）16.12.6返回新_20180422朝农公路桥养护经费" xfId="824"/>
    <cellStyle name="差_2012年大中修计划（全署）_南汇所_样板村汇总_第二季度考核表_养护二标桥梁河道分部明细16.6.8_桥梁按河道进行编号16.6.13-给养护单位校对-三标返回_2017年区管农桥养护设施工程量汇总表（3标）16.12.6返回新_养护三标报价清单、明细表171010" xfId="825"/>
    <cellStyle name="差_2012年大中修计划（全署）_南汇所_样板村汇总_第二季度考核表_养护二标桥梁河道分部明细16.6.8_桥梁按河道进行编号16.6.13-给养护单位校对一标返回)" xfId="826"/>
    <cellStyle name="差_2012年大中修计划（全署）_南汇所_样板村汇总_第二季度考核表_养护三标报价清单、明细表171010" xfId="827"/>
    <cellStyle name="差_2012年大中修计划（全署）_南汇所_样板村汇总_第二季度考核表_养护三标桥梁河道分部明细-改16.6.8" xfId="828"/>
    <cellStyle name="差_2012年大中修计划（全署）_南汇所_样板村汇总_第二季度考核表_养护三标桥梁河道分部明细-改16.6.8_16.10.24-580座桥梁基本信息表" xfId="829"/>
    <cellStyle name="差_2012年大中修计划（全署）_南汇所_样板村汇总_第二季度考核表_养护三标桥梁河道分部明细-改16.6.8_桥梁按河道进行编号16.10.12汇总" xfId="830"/>
    <cellStyle name="差_2012年大中修计划（全署）_南汇所_样板村汇总_第二季度考核表_养护三标桥梁河道分部明细-改16.6.8_桥梁按河道进行编号16.6.13-给养护单位校对-三标返回" xfId="831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2标）16.11.22返回" xfId="832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2标）16.11.22返回_20171018-573座养护资金汇总表附表+资金拨付附表" xfId="833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2标）16.11.22返回_20180422朝农公路桥养护经费" xfId="834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2标）16.11.22返回_养护三标报价清单、明细表171010" xfId="835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3标）16.12.6返回新" xfId="836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3标）16.12.6返回新_20171018-573座养护资金汇总表附表+资金拨付附表" xfId="837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3标）16.12.6返回新_20180422朝农公路桥养护经费" xfId="838"/>
    <cellStyle name="差_2012年大中修计划（全署）_南汇所_样板村汇总_第二季度考核表_养护三标桥梁河道分部明细-改16.6.8_桥梁按河道进行编号16.6.13-给养护单位校对-三标返回_2017年区管农桥养护设施工程量汇总表（3标）16.12.6返回新_养护三标报价清单、明细表171010" xfId="839"/>
    <cellStyle name="差_2012年大中修计划（全署）_南汇所_样板村汇总_第二季度考核表_养护三标桥梁河道分部明细-改16.6.8_桥梁按河道进行编号16.6.13-给养护单位校对一标返回)" xfId="840"/>
    <cellStyle name="差_2012年大中修计划（全署）_南汇所_样板村汇总_第二季度考核表_张家浜两侧（代防汛通道）接管桥梁明细表+养护经费" xfId="841"/>
    <cellStyle name="差_2012年大中修计划（全署）_南汇所_样板村汇总_第二季度考核表_赵家沟防汛通道7座接管桥梁明细表+养护经费" xfId="842"/>
    <cellStyle name="差_2012年大中修计划（全署）_南汇所_样板村汇总_考核整改反馈情况" xfId="843"/>
    <cellStyle name="差_2012年大中修计划（全署）_南汇所_样板村汇总_南汇所2013年中检查各镇考核评分表（已打分）" xfId="844"/>
    <cellStyle name="差_2012年大中修计划（全署）_南汇所_样板村汇总_年中考核" xfId="845"/>
    <cellStyle name="差_2012年大中修计划（全署）_南汇所_样板村及星级河道创建计划表、绿化培训报名（祝桥）" xfId="846"/>
    <cellStyle name="差_2012年大中修计划（全署）_南汇所_样板村及星级河道创建计划表、绿化培训报名（祝桥）_16.11.10-580座桥梁基本信息表" xfId="847"/>
    <cellStyle name="差_2012年大中修计划（全署）_南汇所_样板村及星级河道创建计划表、绿化培训报名（祝桥）_17年1标报价-每桥报价清单、明细表17年7月" xfId="848"/>
    <cellStyle name="差_2012年大中修计划（全署）_南汇所_样板村及星级河道创建计划表、绿化培训报名（祝桥）_17年3标报价-每桥报价清单、明细表17年7月" xfId="849"/>
    <cellStyle name="差_2012年大中修计划（全署）_南汇所_样板村及星级河道创建计划表、绿化培训报名（祝桥）_17年新2标报价-每座桥计算、明细表2017年10月" xfId="850"/>
    <cellStyle name="差_2012年大中修计划（全署）_南汇所_样板村及星级河道创建计划表、绿化培训报名（祝桥）_1标2017.4.1-2017.7 .31养护经费" xfId="851"/>
    <cellStyle name="差_2012年大中修计划（全署）_南汇所_样板村及星级河道创建计划表、绿化培训报名（祝桥）_2016年1标区管农桥养护投标价" xfId="852"/>
    <cellStyle name="差_2012年大中修计划（全署）_南汇所_样板村及星级河道创建计划表、绿化培训报名（祝桥）_20171018-573座养护资金汇总表附表+资金拨付附表" xfId="853"/>
    <cellStyle name="差_2012年大中修计划（全署）_南汇所_样板村及星级河道创建计划表、绿化培训报名（祝桥）_2017年区管农桥养护设施工程量汇总表（2标）16.11.22返回" xfId="854"/>
    <cellStyle name="差_2012年大中修计划（全署）_南汇所_样板村及星级河道创建计划表、绿化培训报名（祝桥）_2017年区管农桥养护设施工程量汇总表（2标）16.11.22返回_20171018-573座养护资金汇总表附表+资金拨付附表" xfId="855"/>
    <cellStyle name="差_2012年大中修计划（全署）_南汇所_样板村及星级河道创建计划表、绿化培训报名（祝桥）_2017年区管农桥养护设施工程量汇总表（2标）16.11.22返回_20180422朝农公路桥养护经费" xfId="856"/>
    <cellStyle name="差_2012年大中修计划（全署）_南汇所_样板村及星级河道创建计划表、绿化培训报名（祝桥）_2017年区管农桥养护设施工程量汇总表（2标）16.11.22返回_养护三标报价清单、明细表171010" xfId="857"/>
    <cellStyle name="差_2012年大中修计划（全署）_南汇所_样板村及星级河道创建计划表、绿化培训报名（祝桥）_2017年区管农桥养护设施工程量汇总表（3标）16.12.6返回新" xfId="858"/>
    <cellStyle name="差_2012年大中修计划（全署）_南汇所_样板村及星级河道创建计划表、绿化培训报名（祝桥）_2017年区管农桥养护设施工程量汇总表（3标）16.12.6返回新_20171018-573座养护资金汇总表附表+资金拨付附表" xfId="859"/>
    <cellStyle name="差_2012年大中修计划（全署）_南汇所_样板村及星级河道创建计划表、绿化培训报名（祝桥）_2017年区管农桥养护设施工程量汇总表（3标）16.12.6返回新_20180422朝农公路桥养护经费" xfId="860"/>
    <cellStyle name="差_2012年大中修计划（全署）_南汇所_样板村及星级河道创建计划表、绿化培训报名（祝桥）_2017年区管农桥养护设施工程量汇总表（3标）16.12.6返回新_养护三标报价清单、明细表171010" xfId="861"/>
    <cellStyle name="差_2012年大中修计划（全署）_南汇所_样板村及星级河道创建计划表、绿化培训报名（祝桥）_2标2017.4.1-2017.7 .31养护经费" xfId="862"/>
    <cellStyle name="差_2012年大中修计划（全署）_南汇所_样板村及星级河道创建计划表、绿化培训报名（祝桥）_3标大芦线设施量明细+经费16.9.29" xfId="863"/>
    <cellStyle name="差_2012年大中修计划（全署）_南汇所_样板村及星级河道创建计划表、绿化培训报名（祝桥）_3标大芦线设施量明细+经费16.9.29_1标2017.4.1-2017.7 .31养护经费" xfId="864"/>
    <cellStyle name="差_2012年大中修计划（全署）_南汇所_样板村及星级河道创建计划表、绿化培训报名（祝桥）_3标大芦线设施量明细+经费16.9.29_张家浜两侧（代防汛通道）接管桥梁明细表+养护经费" xfId="865"/>
    <cellStyle name="差_2012年大中修计划（全署）_南汇所_样板村及星级河道创建计划表、绿化培训报名（祝桥）_3标大芦线设施量明细+经费16.9.29_赵家沟防汛通道7座接管桥梁明细表+养护经费" xfId="866"/>
    <cellStyle name="差_2012年大中修计划（全署）_南汇所_样板村及星级河道创建计划表、绿化培训报名（祝桥）_第二季度河道考核情况（周浦所）" xfId="867"/>
    <cellStyle name="差_2012年大中修计划（全署）_南汇所_样板村及星级河道创建计划表、绿化培训报名（祝桥）_附表：农桥养护资金汇总表+明细表" xfId="868"/>
    <cellStyle name="差_2012年大中修计划（全署）_南汇所_样板村及星级河道创建计划表、绿化培训报名（祝桥）_扣三标五丰路桥养护资金2016年1月份2018年5月" xfId="869"/>
    <cellStyle name="差_2012年大中修计划（全署）_南汇所_样板村及星级河道创建计划表、绿化培训报名（祝桥）_南汇所2013年中检查各镇考核评分表（已打分）" xfId="870"/>
    <cellStyle name="差_2012年大中修计划（全署）_南汇所_样板村及星级河道创建计划表、绿化培训报名（祝桥）_南片二标6.17" xfId="871"/>
    <cellStyle name="差_2012年大中修计划（全署）_南汇所_样板村及星级河道创建计划表、绿化培训报名（祝桥）_桥梁按河道进行编号16.6.13" xfId="872"/>
    <cellStyle name="差_2012年大中修计划（全署）_南汇所_样板村及星级河道创建计划表、绿化培训报名（祝桥）_桥梁按河道进行编号16.6.8" xfId="873"/>
    <cellStyle name="差_2012年大中修计划（全署）_南汇所_样板村及星级河道创建计划表、绿化培训报名（祝桥）_外环运河、长界港接管桥梁明细表+养护经费9.30" xfId="874"/>
    <cellStyle name="差_2012年大中修计划（全署）_南汇所_样板村及星级河道创建计划表、绿化培训报名（祝桥）_修正  附表2：区管农桥养护设施工程量汇总表（1标）10.26" xfId="875"/>
    <cellStyle name="差_2012年大中修计划（全署）_南汇所_样板村及星级河道创建计划表、绿化培训报名（祝桥）_养护二标桥梁河道分部明细16.6.8" xfId="876"/>
    <cellStyle name="差_2012年大中修计划（全署）_南汇所_样板村及星级河道创建计划表、绿化培训报名（祝桥）_养护二标桥梁河道分部明细16.6.8_16.10.24-580座桥梁基本信息表" xfId="877"/>
    <cellStyle name="差_2012年大中修计划（全署）_南汇所_样板村及星级河道创建计划表、绿化培训报名（祝桥）_养护二标桥梁河道分部明细16.6.8_桥梁按河道进行编号16.10.12汇总" xfId="878"/>
    <cellStyle name="差_2012年大中修计划（全署）_南汇所_样板村及星级河道创建计划表、绿化培训报名（祝桥）_养护二标桥梁河道分部明细16.6.8_桥梁按河道进行编号16.6.13-给养护单位校对-三标返回" xfId="879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" xfId="880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20171018-573座养护资金汇总表附表+资金拨付附表" xfId="881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20180422朝农公路桥养护经费" xfId="882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养护三标报价清单、明细表171010" xfId="883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" xfId="884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20171018-573座养护资金汇总表附表+资金拨付附表" xfId="885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20180422朝农公路桥养护经费" xfId="886"/>
    <cellStyle name="差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养护三标报价清单、明细表171010" xfId="887"/>
    <cellStyle name="差_2012年大中修计划（全署）_南汇所_样板村及星级河道创建计划表、绿化培训报名（祝桥）_养护二标桥梁河道分部明细16.6.8_桥梁按河道进行编号16.6.13-给养护单位校对一标返回)" xfId="888"/>
    <cellStyle name="差_2012年大中修计划（全署）_南汇所_样板村及星级河道创建计划表、绿化培训报名（祝桥）_养护三标报价清单、明细表171010" xfId="889"/>
    <cellStyle name="差_2012年大中修计划（全署）_南汇所_样板村及星级河道创建计划表、绿化培训报名（祝桥）_养护三标桥梁河道分部明细-改16.6.8" xfId="890"/>
    <cellStyle name="差_2012年大中修计划（全署）_南汇所_样板村及星级河道创建计划表、绿化培训报名（祝桥）_养护三标桥梁河道分部明细-改16.6.8_16.10.24-580座桥梁基本信息表" xfId="891"/>
    <cellStyle name="差_2012年大中修计划（全署）_南汇所_样板村及星级河道创建计划表、绿化培训报名（祝桥）_养护三标桥梁河道分部明细-改16.6.8_桥梁按河道进行编号16.10.12汇总" xfId="892"/>
    <cellStyle name="差_2012年大中修计划（全署）_南汇所_样板村及星级河道创建计划表、绿化培训报名（祝桥）_养护三标桥梁河道分部明细-改16.6.8_桥梁按河道进行编号16.6.13-给养护单位校对-三标返回" xfId="893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" xfId="894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20171018-573座养护资金汇总表附表+资金拨付附表" xfId="895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20180422朝农公路桥养护经费" xfId="896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养护三标报价清单、明细表171010" xfId="897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" xfId="898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20171018-573座养护资金汇总表附表+资金拨付附表" xfId="899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20180422朝农公路桥养护经费" xfId="900"/>
    <cellStyle name="差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养护三标报价清单、明细表171010" xfId="901"/>
    <cellStyle name="差_2012年大中修计划（全署）_南汇所_样板村及星级河道创建计划表、绿化培训报名（祝桥）_养护三标桥梁河道分部明细-改16.6.8_桥梁按河道进行编号16.6.13-给养护单位校对一标返回)" xfId="902"/>
    <cellStyle name="差_2012年大中修计划（全署）_南汇所_样板村及星级河道创建计划表、绿化培训报名（祝桥）_张家浜两侧（代防汛通道）接管桥梁明细表+养护经费" xfId="903"/>
    <cellStyle name="差_2012年大中修计划（全署）_南汇所_样板村及星级河道创建计划表、绿化培训报名（祝桥）_赵家沟防汛通道7座接管桥梁明细表+养护经费" xfId="904"/>
    <cellStyle name="差_2012年大中修计划（全署）_南汇所_张家浜两侧（代防汛通道）接管桥梁明细表+养护经费" xfId="905"/>
    <cellStyle name="差_2012年大中修计划（全署）_南汇所_赵家沟防汛通道7座接管桥梁明细表+养护经费" xfId="906"/>
    <cellStyle name="差_2012年大中修计划（全署）_南汇所_周康航新 样板村创建表" xfId="907"/>
    <cellStyle name="差_2012年大中修计划（全署）_南汇所_周康航新 样板村创建表_16.11.10-580座桥梁基本信息表" xfId="908"/>
    <cellStyle name="差_2012年大中修计划（全署）_南汇所_周康航新 样板村创建表_17年1标报价-每桥报价清单、明细表17年7月" xfId="909"/>
    <cellStyle name="差_2012年大中修计划（全署）_南汇所_周康航新 样板村创建表_17年3标报价-每桥报价清单、明细表17年7月" xfId="910"/>
    <cellStyle name="差_2012年大中修计划（全署）_南汇所_周康航新 样板村创建表_17年新2标报价-每座桥计算、明细表2017年10月" xfId="911"/>
    <cellStyle name="差_2012年大中修计划（全署）_南汇所_周康航新 样板村创建表_1标2017.4.1-2017.7 .31养护经费" xfId="912"/>
    <cellStyle name="差_2012年大中修计划（全署）_南汇所_周康航新 样板村创建表_2016年1标区管农桥养护投标价" xfId="913"/>
    <cellStyle name="差_2012年大中修计划（全署）_南汇所_周康航新 样板村创建表_20171018-573座养护资金汇总表附表+资金拨付附表" xfId="914"/>
    <cellStyle name="差_2012年大中修计划（全署）_南汇所_周康航新 样板村创建表_2017年区管农桥养护设施工程量汇总表（2标）16.11.22返回" xfId="915"/>
    <cellStyle name="差_2012年大中修计划（全署）_南汇所_周康航新 样板村创建表_2017年区管农桥养护设施工程量汇总表（2标）16.11.22返回_20171018-573座养护资金汇总表附表+资金拨付附表" xfId="916"/>
    <cellStyle name="差_2012年大中修计划（全署）_南汇所_周康航新 样板村创建表_2017年区管农桥养护设施工程量汇总表（2标）16.11.22返回_20180422朝农公路桥养护经费" xfId="917"/>
    <cellStyle name="差_2012年大中修计划（全署）_南汇所_周康航新 样板村创建表_2017年区管农桥养护设施工程量汇总表（2标）16.11.22返回_养护三标报价清单、明细表171010" xfId="918"/>
    <cellStyle name="差_2012年大中修计划（全署）_南汇所_周康航新 样板村创建表_2017年区管农桥养护设施工程量汇总表（3标）16.12.6返回新" xfId="919"/>
    <cellStyle name="差_2012年大中修计划（全署）_南汇所_周康航新 样板村创建表_2017年区管农桥养护设施工程量汇总表（3标）16.12.6返回新_20171018-573座养护资金汇总表附表+资金拨付附表" xfId="920"/>
    <cellStyle name="差_2012年大中修计划（全署）_南汇所_周康航新 样板村创建表_2017年区管农桥养护设施工程量汇总表（3标）16.12.6返回新_20180422朝农公路桥养护经费" xfId="921"/>
    <cellStyle name="差_2012年大中修计划（全署）_南汇所_周康航新 样板村创建表_2017年区管农桥养护设施工程量汇总表（3标）16.12.6返回新_养护三标报价清单、明细表171010" xfId="922"/>
    <cellStyle name="差_2012年大中修计划（全署）_南汇所_周康航新 样板村创建表_2标2017.4.1-2017.7 .31养护经费" xfId="923"/>
    <cellStyle name="差_2012年大中修计划（全署）_南汇所_周康航新 样板村创建表_3标大芦线设施量明细+经费16.9.29" xfId="924"/>
    <cellStyle name="差_2012年大中修计划（全署）_南汇所_周康航新 样板村创建表_3标大芦线设施量明细+经费16.9.29_1标2017.4.1-2017.7 .31养护经费" xfId="925"/>
    <cellStyle name="差_2012年大中修计划（全署）_南汇所_周康航新 样板村创建表_3标大芦线设施量明细+经费16.9.29_张家浜两侧（代防汛通道）接管桥梁明细表+养护经费" xfId="926"/>
    <cellStyle name="差_2012年大中修计划（全署）_南汇所_周康航新 样板村创建表_3标大芦线设施量明细+经费16.9.29_赵家沟防汛通道7座接管桥梁明细表+养护经费" xfId="927"/>
    <cellStyle name="差_2012年大中修计划（全署）_南汇所_周康航新 样板村创建表_第二季度河道考核情况（周浦所）" xfId="928"/>
    <cellStyle name="差_2012年大中修计划（全署）_南汇所_周康航新 样板村创建表_附表：农桥养护资金汇总表+明细表" xfId="929"/>
    <cellStyle name="差_2012年大中修计划（全署）_南汇所_周康航新 样板村创建表_扣三标五丰路桥养护资金2016年1月份2018年5月" xfId="930"/>
    <cellStyle name="差_2012年大中修计划（全署）_南汇所_周康航新 样板村创建表_南汇所2013年中检查各镇考核评分表（已打分）" xfId="931"/>
    <cellStyle name="差_2012年大中修计划（全署）_南汇所_周康航新 样板村创建表_南片二标6.17" xfId="932"/>
    <cellStyle name="差_2012年大中修计划（全署）_南汇所_周康航新 样板村创建表_桥梁按河道进行编号16.6.13" xfId="933"/>
    <cellStyle name="差_2012年大中修计划（全署）_南汇所_周康航新 样板村创建表_桥梁按河道进行编号16.6.8" xfId="934"/>
    <cellStyle name="差_2012年大中修计划（全署）_南汇所_周康航新 样板村创建表_外环运河、长界港接管桥梁明细表+养护经费9.30" xfId="935"/>
    <cellStyle name="差_2012年大中修计划（全署）_南汇所_周康航新 样板村创建表_修正  附表2：区管农桥养护设施工程量汇总表（1标）10.26" xfId="936"/>
    <cellStyle name="差_2012年大中修计划（全署）_南汇所_周康航新 样板村创建表_养护二标桥梁河道分部明细16.6.8" xfId="937"/>
    <cellStyle name="差_2012年大中修计划（全署）_南汇所_周康航新 样板村创建表_养护二标桥梁河道分部明细16.6.8_16.10.24-580座桥梁基本信息表" xfId="938"/>
    <cellStyle name="差_2012年大中修计划（全署）_南汇所_周康航新 样板村创建表_养护二标桥梁河道分部明细16.6.8_桥梁按河道进行编号16.10.12汇总" xfId="939"/>
    <cellStyle name="差_2012年大中修计划（全署）_南汇所_周康航新 样板村创建表_养护二标桥梁河道分部明细16.6.8_桥梁按河道进行编号16.6.13-给养护单位校对-三标返回" xfId="940"/>
    <cellStyle name="差_2012年大中修计划（全署）_南汇所_周康航新 样板村创建表_养护二标桥梁河道分部明细16.6.8_桥梁按河道进行编号16.6.13-给养护单位校对-三标返回_2017年区管农桥养护设施工程量汇总表（2标）16.11.22返回" xfId="941"/>
    <cellStyle name="差_2012年大中修计划（全署）_南汇所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942"/>
    <cellStyle name="差_2012年大中修计划（全署）_南汇所_周康航新 样板村创建表_养护二标桥梁河道分部明细16.6.8_桥梁按河道进行编号16.6.13-给养护单位校对-三标返回_2017年区管农桥养护设施工程量汇总表（2标）16.11.22返回_20180422朝农公路桥养护经费" xfId="943"/>
    <cellStyle name="差_2012年大中修计划（全署）_南汇所_周康航新 样板村创建表_养护二标桥梁河道分部明细16.6.8_桥梁按河道进行编号16.6.13-给养护单位校对-三标返回_2017年区管农桥养护设施工程量汇总表（2标）16.11.22返回_养护三标报价清单、明细表171010" xfId="944"/>
    <cellStyle name="差_2012年大中修计划（全署）_南汇所_周康航新 样板村创建表_养护二标桥梁河道分部明细16.6.8_桥梁按河道进行编号16.6.13-给养护单位校对-三标返回_2017年区管农桥养护设施工程量汇总表（3标）16.12.6返回新" xfId="945"/>
    <cellStyle name="差_2012年大中修计划（全署）_南汇所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946"/>
    <cellStyle name="差_2012年大中修计划（全署）_南汇所_周康航新 样板村创建表_养护二标桥梁河道分部明细16.6.8_桥梁按河道进行编号16.6.13-给养护单位校对-三标返回_2017年区管农桥养护设施工程量汇总表（3标）16.12.6返回新_20180422朝农公路桥养护经费" xfId="947"/>
    <cellStyle name="差_2012年大中修计划（全署）_南汇所_周康航新 样板村创建表_养护二标桥梁河道分部明细16.6.8_桥梁按河道进行编号16.6.13-给养护单位校对-三标返回_2017年区管农桥养护设施工程量汇总表（3标）16.12.6返回新_养护三标报价清单、明细表171010" xfId="948"/>
    <cellStyle name="差_2012年大中修计划（全署）_南汇所_周康航新 样板村创建表_养护二标桥梁河道分部明细16.6.8_桥梁按河道进行编号16.6.13-给养护单位校对一标返回)" xfId="949"/>
    <cellStyle name="差_2012年大中修计划（全署）_南汇所_周康航新 样板村创建表_养护三标报价清单、明细表171010" xfId="950"/>
    <cellStyle name="差_2012年大中修计划（全署）_南汇所_周康航新 样板村创建表_养护三标桥梁河道分部明细-改16.6.8" xfId="951"/>
    <cellStyle name="差_2012年大中修计划（全署）_南汇所_周康航新 样板村创建表_养护三标桥梁河道分部明细-改16.6.8_16.10.24-580座桥梁基本信息表" xfId="952"/>
    <cellStyle name="差_2012年大中修计划（全署）_南汇所_周康航新 样板村创建表_养护三标桥梁河道分部明细-改16.6.8_桥梁按河道进行编号16.10.12汇总" xfId="953"/>
    <cellStyle name="差_2012年大中修计划（全署）_南汇所_周康航新 样板村创建表_养护三标桥梁河道分部明细-改16.6.8_桥梁按河道进行编号16.6.13-给养护单位校对-三标返回" xfId="954"/>
    <cellStyle name="差_2012年大中修计划（全署）_南汇所_周康航新 样板村创建表_养护三标桥梁河道分部明细-改16.6.8_桥梁按河道进行编号16.6.13-给养护单位校对-三标返回_2017年区管农桥养护设施工程量汇总表（2标）16.11.22返回" xfId="955"/>
    <cellStyle name="差_2012年大中修计划（全署）_南汇所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956"/>
    <cellStyle name="差_2012年大中修计划（全署）_南汇所_周康航新 样板村创建表_养护三标桥梁河道分部明细-改16.6.8_桥梁按河道进行编号16.6.13-给养护单位校对-三标返回_2017年区管农桥养护设施工程量汇总表（2标）16.11.22返回_20180422朝农公路桥养护经费" xfId="957"/>
    <cellStyle name="差_2012年大中修计划（全署）_南汇所_周康航新 样板村创建表_养护三标桥梁河道分部明细-改16.6.8_桥梁按河道进行编号16.6.13-给养护单位校对-三标返回_2017年区管农桥养护设施工程量汇总表（2标）16.11.22返回_养护三标报价清单、明细表171010" xfId="958"/>
    <cellStyle name="差_2012年大中修计划（全署）_南汇所_周康航新 样板村创建表_养护三标桥梁河道分部明细-改16.6.8_桥梁按河道进行编号16.6.13-给养护单位校对-三标返回_2017年区管农桥养护设施工程量汇总表（3标）16.12.6返回新" xfId="959"/>
    <cellStyle name="差_2012年大中修计划（全署）_南汇所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960"/>
    <cellStyle name="差_2012年大中修计划（全署）_南汇所_周康航新 样板村创建表_养护三标桥梁河道分部明细-改16.6.8_桥梁按河道进行编号16.6.13-给养护单位校对-三标返回_2017年区管农桥养护设施工程量汇总表（3标）16.12.6返回新_20180422朝农公路桥养护经费" xfId="961"/>
    <cellStyle name="差_2012年大中修计划（全署）_南汇所_周康航新 样板村创建表_养护三标桥梁河道分部明细-改16.6.8_桥梁按河道进行编号16.6.13-给养护单位校对-三标返回_2017年区管农桥养护设施工程量汇总表（3标）16.12.6返回新_养护三标报价清单、明细表171010" xfId="962"/>
    <cellStyle name="差_2012年大中修计划（全署）_南汇所_周康航新 样板村创建表_养护三标桥梁河道分部明细-改16.6.8_桥梁按河道进行编号16.6.13-给养护单位校对一标返回)" xfId="963"/>
    <cellStyle name="差_2012年大中修计划（全署）_南汇所_周康航新 样板村创建表_张家浜两侧（代防汛通道）接管桥梁明细表+养护经费" xfId="964"/>
    <cellStyle name="差_2012年大中修计划（全署）_南汇所_周康航新 样板村创建表_赵家沟防汛通道7座接管桥梁明细表+养护经费" xfId="965"/>
    <cellStyle name="差_2012年大中修计划（全署）_南汇所2013年中检查各镇考核评分表（已打分）" xfId="966"/>
    <cellStyle name="差_2012年大中修计划（全署）_年中考核" xfId="967"/>
    <cellStyle name="差_2012年大中修计划（全署）_新建 Microsoft Excel 工作表" xfId="968"/>
    <cellStyle name="差_2012年大中修计划（全署）_周康航新 样板村创建表" xfId="969"/>
    <cellStyle name="差_2012年大中修计划（全署）_周康航新 样板村创建表_16.11.10-580座桥梁基本信息表" xfId="970"/>
    <cellStyle name="差_2012年大中修计划（全署）_周康航新 样板村创建表_17年1标报价-每桥报价清单、明细表17年7月" xfId="971"/>
    <cellStyle name="差_2012年大中修计划（全署）_周康航新 样板村创建表_17年3标报价-每桥报价清单、明细表17年7月" xfId="972"/>
    <cellStyle name="差_2012年大中修计划（全署）_周康航新 样板村创建表_17年新2标报价-每座桥计算、明细表2017年10月" xfId="973"/>
    <cellStyle name="差_2012年大中修计划（全署）_周康航新 样板村创建表_1标2017.4.1-2017.7 .31养护经费" xfId="974"/>
    <cellStyle name="差_2012年大中修计划（全署）_周康航新 样板村创建表_2016年1标区管农桥养护投标价" xfId="975"/>
    <cellStyle name="差_2012年大中修计划（全署）_周康航新 样板村创建表_20171018-573座养护资金汇总表附表+资金拨付附表" xfId="976"/>
    <cellStyle name="差_2012年大中修计划（全署）_周康航新 样板村创建表_2017年区管农桥养护设施工程量汇总表（2标）16.11.22返回" xfId="977"/>
    <cellStyle name="差_2012年大中修计划（全署）_周康航新 样板村创建表_2017年区管农桥养护设施工程量汇总表（2标）16.11.22返回_20171018-573座养护资金汇总表附表+资金拨付附表" xfId="978"/>
    <cellStyle name="差_2012年大中修计划（全署）_周康航新 样板村创建表_2017年区管农桥养护设施工程量汇总表（2标）16.11.22返回_20180422朝农公路桥养护经费" xfId="979"/>
    <cellStyle name="差_2012年大中修计划（全署）_周康航新 样板村创建表_2017年区管农桥养护设施工程量汇总表（2标）16.11.22返回_养护三标报价清单、明细表171010" xfId="980"/>
    <cellStyle name="差_2012年大中修计划（全署）_周康航新 样板村创建表_2017年区管农桥养护设施工程量汇总表（3标）16.12.6返回新" xfId="981"/>
    <cellStyle name="差_2012年大中修计划（全署）_周康航新 样板村创建表_2017年区管农桥养护设施工程量汇总表（3标）16.12.6返回新_20171018-573座养护资金汇总表附表+资金拨付附表" xfId="982"/>
    <cellStyle name="差_2012年大中修计划（全署）_周康航新 样板村创建表_2017年区管农桥养护设施工程量汇总表（3标）16.12.6返回新_20180422朝农公路桥养护经费" xfId="983"/>
    <cellStyle name="差_2012年大中修计划（全署）_周康航新 样板村创建表_2017年区管农桥养护设施工程量汇总表（3标）16.12.6返回新_养护三标报价清单、明细表171010" xfId="984"/>
    <cellStyle name="差_2012年大中修计划（全署）_周康航新 样板村创建表_2标2017.4.1-2017.7 .31养护经费" xfId="985"/>
    <cellStyle name="差_2012年大中修计划（全署）_周康航新 样板村创建表_3标大芦线设施量明细+经费16.9.29" xfId="986"/>
    <cellStyle name="差_2012年大中修计划（全署）_周康航新 样板村创建表_3标大芦线设施量明细+经费16.9.29_1标2017.4.1-2017.7 .31养护经费" xfId="987"/>
    <cellStyle name="差_2012年大中修计划（全署）_周康航新 样板村创建表_3标大芦线设施量明细+经费16.9.29_张家浜两侧（代防汛通道）接管桥梁明细表+养护经费" xfId="988"/>
    <cellStyle name="差_2012年大中修计划（全署）_周康航新 样板村创建表_3标大芦线设施量明细+经费16.9.29_赵家沟防汛通道7座接管桥梁明细表+养护经费" xfId="989"/>
    <cellStyle name="差_2012年大中修计划（全署）_周康航新 样板村创建表_第二季度河道考核情况（周浦所）" xfId="990"/>
    <cellStyle name="差_2012年大中修计划（全署）_周康航新 样板村创建表_附表：农桥养护资金汇总表+明细表" xfId="991"/>
    <cellStyle name="差_2012年大中修计划（全署）_周康航新 样板村创建表_扣三标五丰路桥养护资金2016年1月份2018年5月" xfId="992"/>
    <cellStyle name="差_2012年大中修计划（全署）_周康航新 样板村创建表_南汇所2013年中检查各镇考核评分表（已打分）" xfId="993"/>
    <cellStyle name="差_2012年大中修计划（全署）_周康航新 样板村创建表_南片二标6.17" xfId="994"/>
    <cellStyle name="差_2012年大中修计划（全署）_周康航新 样板村创建表_桥梁按河道进行编号16.6.13" xfId="995"/>
    <cellStyle name="差_2012年大中修计划（全署）_周康航新 样板村创建表_桥梁按河道进行编号16.6.8" xfId="996"/>
    <cellStyle name="差_2012年大中修计划（全署）_周康航新 样板村创建表_外环运河、长界港接管桥梁明细表+养护经费9.30" xfId="997"/>
    <cellStyle name="差_2012年大中修计划（全署）_周康航新 样板村创建表_修正  附表2：区管农桥养护设施工程量汇总表（1标）10.26" xfId="998"/>
    <cellStyle name="差_2012年大中修计划（全署）_周康航新 样板村创建表_养护二标桥梁河道分部明细16.6.8" xfId="999"/>
    <cellStyle name="差_2012年大中修计划（全署）_周康航新 样板村创建表_养护二标桥梁河道分部明细16.6.8_16.10.24-580座桥梁基本信息表" xfId="1000"/>
    <cellStyle name="差_2012年大中修计划（全署）_周康航新 样板村创建表_养护二标桥梁河道分部明细16.6.8_桥梁按河道进行编号16.10.12汇总" xfId="1001"/>
    <cellStyle name="差_2012年大中修计划（全署）_周康航新 样板村创建表_养护二标桥梁河道分部明细16.6.8_桥梁按河道进行编号16.6.13-给养护单位校对-三标返回" xfId="1002"/>
    <cellStyle name="差_2012年大中修计划（全署）_周康航新 样板村创建表_养护二标桥梁河道分部明细16.6.8_桥梁按河道进行编号16.6.13-给养护单位校对-三标返回_2017年区管农桥养护设施工程量汇总表（2标）16.11.22返回" xfId="1003"/>
    <cellStyle name="差_2012年大中修计划（全署）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1004"/>
    <cellStyle name="差_2012年大中修计划（全署）_周康航新 样板村创建表_养护二标桥梁河道分部明细16.6.8_桥梁按河道进行编号16.6.13-给养护单位校对-三标返回_2017年区管农桥养护设施工程量汇总表（2标）16.11.22返回_20180422朝农公路桥养护经费" xfId="1005"/>
    <cellStyle name="差_2012年大中修计划（全署）_周康航新 样板村创建表_养护二标桥梁河道分部明细16.6.8_桥梁按河道进行编号16.6.13-给养护单位校对-三标返回_2017年区管农桥养护设施工程量汇总表（2标）16.11.22返回_养护三标报价清单、明细表171010" xfId="1006"/>
    <cellStyle name="差_2012年大中修计划（全署）_周康航新 样板村创建表_养护二标桥梁河道分部明细16.6.8_桥梁按河道进行编号16.6.13-给养护单位校对-三标返回_2017年区管农桥养护设施工程量汇总表（3标）16.12.6返回新" xfId="1007"/>
    <cellStyle name="差_2012年大中修计划（全署）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1008"/>
    <cellStyle name="差_2012年大中修计划（全署）_周康航新 样板村创建表_养护二标桥梁河道分部明细16.6.8_桥梁按河道进行编号16.6.13-给养护单位校对-三标返回_2017年区管农桥养护设施工程量汇总表（3标）16.12.6返回新_20180422朝农公路桥养护经费" xfId="1009"/>
    <cellStyle name="差_2012年大中修计划（全署）_周康航新 样板村创建表_养护二标桥梁河道分部明细16.6.8_桥梁按河道进行编号16.6.13-给养护单位校对-三标返回_2017年区管农桥养护设施工程量汇总表（3标）16.12.6返回新_养护三标报价清单、明细表171010" xfId="1010"/>
    <cellStyle name="差_2012年大中修计划（全署）_周康航新 样板村创建表_养护二标桥梁河道分部明细16.6.8_桥梁按河道进行编号16.6.13-给养护单位校对一标返回)" xfId="1011"/>
    <cellStyle name="差_2012年大中修计划（全署）_周康航新 样板村创建表_养护三标报价清单、明细表171010" xfId="1012"/>
    <cellStyle name="差_2012年大中修计划（全署）_周康航新 样板村创建表_养护三标桥梁河道分部明细-改16.6.8" xfId="1013"/>
    <cellStyle name="差_2012年大中修计划（全署）_周康航新 样板村创建表_养护三标桥梁河道分部明细-改16.6.8_16.10.24-580座桥梁基本信息表" xfId="1014"/>
    <cellStyle name="差_2012年大中修计划（全署）_周康航新 样板村创建表_养护三标桥梁河道分部明细-改16.6.8_桥梁按河道进行编号16.10.12汇总" xfId="1015"/>
    <cellStyle name="差_2012年大中修计划（全署）_周康航新 样板村创建表_养护三标桥梁河道分部明细-改16.6.8_桥梁按河道进行编号16.6.13-给养护单位校对-三标返回" xfId="1016"/>
    <cellStyle name="差_2012年大中修计划（全署）_周康航新 样板村创建表_养护三标桥梁河道分部明细-改16.6.8_桥梁按河道进行编号16.6.13-给养护单位校对-三标返回_2017年区管农桥养护设施工程量汇总表（2标）16.11.22返回" xfId="1017"/>
    <cellStyle name="差_2012年大中修计划（全署）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1018"/>
    <cellStyle name="差_2012年大中修计划（全署）_周康航新 样板村创建表_养护三标桥梁河道分部明细-改16.6.8_桥梁按河道进行编号16.6.13-给养护单位校对-三标返回_2017年区管农桥养护设施工程量汇总表（2标）16.11.22返回_20180422朝农公路桥养护经费" xfId="1019"/>
    <cellStyle name="差_2012年大中修计划（全署）_周康航新 样板村创建表_养护三标桥梁河道分部明细-改16.6.8_桥梁按河道进行编号16.6.13-给养护单位校对-三标返回_2017年区管农桥养护设施工程量汇总表（2标）16.11.22返回_养护三标报价清单、明细表171010" xfId="1020"/>
    <cellStyle name="差_2012年大中修计划（全署）_周康航新 样板村创建表_养护三标桥梁河道分部明细-改16.6.8_桥梁按河道进行编号16.6.13-给养护单位校对-三标返回_2017年区管农桥养护设施工程量汇总表（3标）16.12.6返回新" xfId="1021"/>
    <cellStyle name="差_2012年大中修计划（全署）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1022"/>
    <cellStyle name="差_2012年大中修计划（全署）_周康航新 样板村创建表_养护三标桥梁河道分部明细-改16.6.8_桥梁按河道进行编号16.6.13-给养护单位校对-三标返回_2017年区管农桥养护设施工程量汇总表（3标）16.12.6返回新_20180422朝农公路桥养护经费" xfId="1023"/>
    <cellStyle name="差_2012年大中修计划（全署）_周康航新 样板村创建表_养护三标桥梁河道分部明细-改16.6.8_桥梁按河道进行编号16.6.13-给养护单位校对-三标返回_2017年区管农桥养护设施工程量汇总表（3标）16.12.6返回新_养护三标报价清单、明细表171010" xfId="1024"/>
    <cellStyle name="差_2012年大中修计划（全署）_周康航新 样板村创建表_养护三标桥梁河道分部明细-改16.6.8_桥梁按河道进行编号16.6.13-给养护单位校对一标返回)" xfId="1025"/>
    <cellStyle name="差_2012年大中修计划（全署）_周康航新 样板村创建表_张家浜两侧（代防汛通道）接管桥梁明细表+养护经费" xfId="1026"/>
    <cellStyle name="差_2012年大中修计划（全署）_周康航新 样板村创建表_赵家沟防汛通道7座接管桥梁明细表+养护经费" xfId="1027"/>
    <cellStyle name="差_2013年高东镇管河道样板村" xfId="1028"/>
    <cellStyle name="差_2013年高东镇管河道样板村_16.11.10-580座桥梁基本信息表" xfId="1029"/>
    <cellStyle name="差_2013年高东镇管河道样板村_17年1标报价-每桥报价清单、明细表17年7月" xfId="1030"/>
    <cellStyle name="差_2013年高东镇管河道样板村_17年3标报价-每桥报价清单、明细表17年7月" xfId="1031"/>
    <cellStyle name="差_2013年高东镇管河道样板村_17年新2标报价-每座桥计算、明细表2017年10月" xfId="1032"/>
    <cellStyle name="差_2013年高东镇管河道样板村_1标2017.4.1-2017.7 .31养护经费" xfId="1033"/>
    <cellStyle name="差_2013年高东镇管河道样板村_2016年1标区管农桥养护投标价" xfId="1034"/>
    <cellStyle name="差_2013年高东镇管河道样板村_20171018-573座养护资金汇总表附表+资金拨付附表" xfId="1035"/>
    <cellStyle name="差_2013年高东镇管河道样板村_2017年区管农桥养护设施工程量汇总表（2标）16.11.22返回" xfId="1036"/>
    <cellStyle name="差_2013年高东镇管河道样板村_2017年区管农桥养护设施工程量汇总表（2标）16.11.22返回_20171018-573座养护资金汇总表附表+资金拨付附表" xfId="1037"/>
    <cellStyle name="差_2013年高东镇管河道样板村_2017年区管农桥养护设施工程量汇总表（2标）16.11.22返回_20180422朝农公路桥养护经费" xfId="1038"/>
    <cellStyle name="差_2013年高东镇管河道样板村_2017年区管农桥养护设施工程量汇总表（2标）16.11.22返回_养护三标报价清单、明细表171010" xfId="1039"/>
    <cellStyle name="差_2013年高东镇管河道样板村_2017年区管农桥养护设施工程量汇总表（3标）16.12.6返回新" xfId="1040"/>
    <cellStyle name="差_2013年高东镇管河道样板村_2017年区管农桥养护设施工程量汇总表（3标）16.12.6返回新_20171018-573座养护资金汇总表附表+资金拨付附表" xfId="1041"/>
    <cellStyle name="差_2013年高东镇管河道样板村_2017年区管农桥养护设施工程量汇总表（3标）16.12.6返回新_20180422朝农公路桥养护经费" xfId="1042"/>
    <cellStyle name="差_2013年高东镇管河道样板村_2017年区管农桥养护设施工程量汇总表（3标）16.12.6返回新_养护三标报价清单、明细表171010" xfId="1043"/>
    <cellStyle name="差_2013年高东镇管河道样板村_2标2017.4.1-2017.7 .31养护经费" xfId="1044"/>
    <cellStyle name="差_2013年高东镇管河道样板村_3标大芦线设施量明细+经费16.9.29" xfId="1045"/>
    <cellStyle name="差_2013年高东镇管河道样板村_3标大芦线设施量明细+经费16.9.29_1标2017.4.1-2017.7 .31养护经费" xfId="1046"/>
    <cellStyle name="差_2013年高东镇管河道样板村_3标大芦线设施量明细+经费16.9.29_张家浜两侧（代防汛通道）接管桥梁明细表+养护经费" xfId="1047"/>
    <cellStyle name="差_2013年高东镇管河道样板村_3标大芦线设施量明细+经费16.9.29_赵家沟防汛通道7座接管桥梁明细表+养护经费" xfId="1048"/>
    <cellStyle name="差_2013年高东镇管河道样板村_第二季度河道考核情况（周浦所）" xfId="1049"/>
    <cellStyle name="差_2013年高东镇管河道样板村_附表：农桥养护资金汇总表+明细表" xfId="1050"/>
    <cellStyle name="差_2013年高东镇管河道样板村_扣三标五丰路桥养护资金2016年1月份2018年5月" xfId="1051"/>
    <cellStyle name="差_2013年高东镇管河道样板村_南汇所2013年中检查各镇考核评分表（已打分）" xfId="1052"/>
    <cellStyle name="差_2013年高东镇管河道样板村_南片二标6.17" xfId="1053"/>
    <cellStyle name="差_2013年高东镇管河道样板村_外环运河、长界港接管桥梁明细表+养护经费9.30" xfId="1054"/>
    <cellStyle name="差_2013年高东镇管河道样板村_修正  附表2：区管农桥养护设施工程量汇总表（1标）10.26" xfId="1055"/>
    <cellStyle name="差_2013年高东镇管河道样板村_养护二标桥梁河道分部明细16.6.8" xfId="1056"/>
    <cellStyle name="差_2013年高东镇管河道样板村_养护二标桥梁河道分部明细16.6.8_桥梁按河道进行编号16.6.13-给养护单位校对-三标返回" xfId="1057"/>
    <cellStyle name="差_2013年高东镇管河道样板村_养护二标桥梁河道分部明细16.6.8_桥梁按河道进行编号16.6.13-给养护单位校对-三标返回_2017年区管农桥养护设施工程量汇总表（2标）16.11.22返回" xfId="1058"/>
    <cellStyle name="差_2013年高东镇管河道样板村_养护二标桥梁河道分部明细16.6.8_桥梁按河道进行编号16.6.13-给养护单位校对-三标返回_2017年区管农桥养护设施工程量汇总表（2标）16.11.22返回_20171018-573座养护资金汇总表附表+资金拨付附表" xfId="1059"/>
    <cellStyle name="差_2013年高东镇管河道样板村_养护二标桥梁河道分部明细16.6.8_桥梁按河道进行编号16.6.13-给养护单位校对-三标返回_2017年区管农桥养护设施工程量汇总表（2标）16.11.22返回_20180422朝农公路桥养护经费" xfId="1060"/>
    <cellStyle name="差_2013年高东镇管河道样板村_养护二标桥梁河道分部明细16.6.8_桥梁按河道进行编号16.6.13-给养护单位校对-三标返回_2017年区管农桥养护设施工程量汇总表（2标）16.11.22返回_养护三标报价清单、明细表171010" xfId="1061"/>
    <cellStyle name="差_2013年高东镇管河道样板村_养护二标桥梁河道分部明细16.6.8_桥梁按河道进行编号16.6.13-给养护单位校对-三标返回_2017年区管农桥养护设施工程量汇总表（3标）16.12.6返回新" xfId="1062"/>
    <cellStyle name="差_2013年高东镇管河道样板村_养护二标桥梁河道分部明细16.6.8_桥梁按河道进行编号16.6.13-给养护单位校对-三标返回_2017年区管农桥养护设施工程量汇总表（3标）16.12.6返回新_20171018-573座养护资金汇总表附表+资金拨付附表" xfId="1063"/>
    <cellStyle name="差_2013年高东镇管河道样板村_养护二标桥梁河道分部明细16.6.8_桥梁按河道进行编号16.6.13-给养护单位校对-三标返回_2017年区管农桥养护设施工程量汇总表（3标）16.12.6返回新_20180422朝农公路桥养护经费" xfId="1064"/>
    <cellStyle name="差_2013年高东镇管河道样板村_养护二标桥梁河道分部明细16.6.8_桥梁按河道进行编号16.6.13-给养护单位校对-三标返回_2017年区管农桥养护设施工程量汇总表（3标）16.12.6返回新_养护三标报价清单、明细表171010" xfId="1065"/>
    <cellStyle name="差_2013年高东镇管河道样板村_养护三标报价清单、明细表171010" xfId="1066"/>
    <cellStyle name="差_2013年高东镇管河道样板村_养护三标桥梁河道分部明细-改16.6.8" xfId="1067"/>
    <cellStyle name="差_2013年高东镇管河道样板村_养护三标桥梁河道分部明细-改16.6.8_桥梁按河道进行编号16.6.13-给养护单位校对-三标返回" xfId="1068"/>
    <cellStyle name="差_2013年高东镇管河道样板村_养护三标桥梁河道分部明细-改16.6.8_桥梁按河道进行编号16.6.13-给养护单位校对-三标返回_2017年区管农桥养护设施工程量汇总表（2标）16.11.22返回" xfId="1069"/>
    <cellStyle name="差_2013年高东镇管河道样板村_养护三标桥梁河道分部明细-改16.6.8_桥梁按河道进行编号16.6.13-给养护单位校对-三标返回_2017年区管农桥养护设施工程量汇总表（2标）16.11.22返回_20171018-573座养护资金汇总表附表+资金拨付附表" xfId="1070"/>
    <cellStyle name="差_2013年高东镇管河道样板村_养护三标桥梁河道分部明细-改16.6.8_桥梁按河道进行编号16.6.13-给养护单位校对-三标返回_2017年区管农桥养护设施工程量汇总表（2标）16.11.22返回_20180422朝农公路桥养护经费" xfId="1071"/>
    <cellStyle name="差_2013年高东镇管河道样板村_养护三标桥梁河道分部明细-改16.6.8_桥梁按河道进行编号16.6.13-给养护单位校对-三标返回_2017年区管农桥养护设施工程量汇总表（2标）16.11.22返回_养护三标报价清单、明细表171010" xfId="1072"/>
    <cellStyle name="差_2013年高东镇管河道样板村_养护三标桥梁河道分部明细-改16.6.8_桥梁按河道进行编号16.6.13-给养护单位校对-三标返回_2017年区管农桥养护设施工程量汇总表（3标）16.12.6返回新" xfId="1073"/>
    <cellStyle name="差_2013年高东镇管河道样板村_养护三标桥梁河道分部明细-改16.6.8_桥梁按河道进行编号16.6.13-给养护单位校对-三标返回_2017年区管农桥养护设施工程量汇总表（3标）16.12.6返回新_20171018-573座养护资金汇总表附表+资金拨付附表" xfId="1074"/>
    <cellStyle name="差_2013年高东镇管河道样板村_养护三标桥梁河道分部明细-改16.6.8_桥梁按河道进行编号16.6.13-给养护单位校对-三标返回_2017年区管农桥养护设施工程量汇总表（3标）16.12.6返回新_20180422朝农公路桥养护经费" xfId="1075"/>
    <cellStyle name="差_2013年高东镇管河道样板村_养护三标桥梁河道分部明细-改16.6.8_桥梁按河道进行编号16.6.13-给养护单位校对-三标返回_2017年区管农桥养护设施工程量汇总表（3标）16.12.6返回新_养护三标报价清单、明细表171010" xfId="1076"/>
    <cellStyle name="差_2013年高东镇管河道样板村_张家浜两侧（代防汛通道）接管桥梁明细表+养护经费" xfId="1077"/>
    <cellStyle name="差_2013年高东镇管河道样板村_赵家沟防汛通道7座接管桥梁明细表+养护经费" xfId="1078"/>
    <cellStyle name="差_2015年农水项目工程项目储备、计划统计表（2014.7.30）" xfId="1079"/>
    <cellStyle name="差_2015年排灌设施维修改造储备计划（6.10）" xfId="1080"/>
    <cellStyle name="差_2015年浦东新区中小河道整治（轮疏）工程统计表（2014.7.31）" xfId="1081"/>
    <cellStyle name="差_2015年设施量汇总表、每座桥梁的设施量和资金明细(二标中标价）3.19终稿" xfId="1082"/>
    <cellStyle name="差_2015年设施量汇总表、每座桥梁的设施量和资金明细(二标中标价）终稿" xfId="1083"/>
    <cellStyle name="差_2015年设施量汇总表、每座桥梁的设施量和资金明细（三标中标价）终稿" xfId="1084"/>
    <cellStyle name="差_2015年设施量汇总表、每座桥梁的设施量和资金明细(一标中标价）终稿" xfId="1085"/>
    <cellStyle name="差_2015年一标续标价终稿-2014.4.20" xfId="1086"/>
    <cellStyle name="差_2015年预算明细表（结转.）" xfId="1087"/>
    <cellStyle name="差_2016年1标区管农桥养护投标价" xfId="1088"/>
    <cellStyle name="差_2017年区管农桥养护工程20170310（定）" xfId="1089"/>
    <cellStyle name="差_2017年区管农桥养护设施工程量汇总表（2标）16.11.22返回" xfId="1090"/>
    <cellStyle name="差_2017年区管农桥养护设施工程量汇总表（2标）16.11.22返回_20171018-573座养护资金汇总表附表+资金拨付附表" xfId="1091"/>
    <cellStyle name="差_2017年区管农桥养护设施工程量汇总表（2标）16.11.22返回_20180422朝农公路桥养护经费" xfId="1092"/>
    <cellStyle name="差_2017年区管农桥养护设施工程量汇总表（2标）16.11.22返回_养护三标报价清单、明细表171010" xfId="1093"/>
    <cellStyle name="差_2017年区管农桥养护设施工程量汇总表（3标）16.12.6返回新" xfId="1094"/>
    <cellStyle name="差_2017年区管农桥养护设施工程量汇总表（3标）16.12.6返回新_20171018-573座养护资金汇总表附表+资金拨付附表" xfId="1095"/>
    <cellStyle name="差_2017年区管农桥养护设施工程量汇总表（3标）16.12.6返回新_20180422朝农公路桥养护经费" xfId="1096"/>
    <cellStyle name="差_2017年区管农桥养护设施工程量汇总表（3标）16.12.6返回新_养护三标报价清单、明细表171010" xfId="1097"/>
    <cellStyle name="差_20180422朝农公路桥养护经费" xfId="1098"/>
    <cellStyle name="差_20座大芦线2标明细+经费16.9.29" xfId="1099"/>
    <cellStyle name="差_2-3#机耕桥总养护经费+明细表16.9.29" xfId="1100"/>
    <cellStyle name="差_2标2017.4.1-2017.7 .31养护经费" xfId="1101"/>
    <cellStyle name="差_2月24日收小彭  14年生态河道整治及轮疏工程资金安排情况表(1)" xfId="1102"/>
    <cellStyle name="差_3标大芦线设施量明细+经费16.9.29" xfId="1103"/>
    <cellStyle name="差_北蔡镇" xfId="1104"/>
    <cellStyle name="差_表一：2015年（续标）经费汇总表-15.4.20" xfId="1105"/>
    <cellStyle name="差_曹路镇" xfId="1106"/>
    <cellStyle name="差_川沙镇" xfId="1107"/>
    <cellStyle name="差_大芦线设施量明细" xfId="1108"/>
    <cellStyle name="差_大芦线设施量明细_1标2017.4.1-2017.7 .31养护经费" xfId="1109"/>
    <cellStyle name="差_大芦线设施量明细_3标大芦线设施量明细+经费16.9.29" xfId="1110"/>
    <cellStyle name="差_大芦线设施量明细_张家浜两侧（代防汛通道）接管桥梁明细表+养护经费" xfId="1111"/>
    <cellStyle name="差_大芦线设施量明细_赵家沟防汛通道7座接管桥梁明细表+养护经费" xfId="1112"/>
    <cellStyle name="差_附表：农桥养护资金汇总表+明细表" xfId="1113"/>
    <cellStyle name="差_高东镇" xfId="1114"/>
    <cellStyle name="差_高桥镇" xfId="1115"/>
    <cellStyle name="差_合庆镇" xfId="1116"/>
    <cellStyle name="差_花木街道" xfId="1117"/>
    <cellStyle name="差_惠南农田水利专项" xfId="1118"/>
    <cellStyle name="差_惠南农田水利专项 2" xfId="1119"/>
    <cellStyle name="差_金桥镇" xfId="1120"/>
    <cellStyle name="差_临港所" xfId="1121"/>
    <cellStyle name="差_临港所_16.11.10-580座桥梁基本信息表" xfId="1122"/>
    <cellStyle name="差_临港所_17年1标报价-每桥报价清单、明细表17年7月" xfId="1123"/>
    <cellStyle name="差_临港所_17年3标报价-每桥报价清单、明细表17年7月" xfId="1124"/>
    <cellStyle name="差_临港所_17年新2标报价-每座桥计算、明细表2017年10月" xfId="1125"/>
    <cellStyle name="差_临港所_1标2017.4.1-2017.7 .31养护经费" xfId="1126"/>
    <cellStyle name="差_临港所_2016年1标区管农桥养护投标价" xfId="1127"/>
    <cellStyle name="差_临港所_20171018-573座养护资金汇总表附表+资金拨付附表" xfId="1128"/>
    <cellStyle name="差_临港所_2017年区管农桥养护设施工程量汇总表（2标）16.11.22返回" xfId="1129"/>
    <cellStyle name="差_临港所_2017年区管农桥养护设施工程量汇总表（2标）16.11.22返回_20171018-573座养护资金汇总表附表+资金拨付附表" xfId="1130"/>
    <cellStyle name="差_临港所_2017年区管农桥养护设施工程量汇总表（2标）16.11.22返回_20180422朝农公路桥养护经费" xfId="1131"/>
    <cellStyle name="差_临港所_2017年区管农桥养护设施工程量汇总表（2标）16.11.22返回_养护三标报价清单、明细表171010" xfId="1132"/>
    <cellStyle name="差_临港所_2017年区管农桥养护设施工程量汇总表（3标）16.12.6返回新" xfId="1133"/>
    <cellStyle name="差_临港所_2017年区管农桥养护设施工程量汇总表（3标）16.12.6返回新_20171018-573座养护资金汇总表附表+资金拨付附表" xfId="1134"/>
    <cellStyle name="差_临港所_2017年区管农桥养护设施工程量汇总表（3标）16.12.6返回新_20180422朝农公路桥养护经费" xfId="1135"/>
    <cellStyle name="差_临港所_2017年区管农桥养护设施工程量汇总表（3标）16.12.6返回新_养护三标报价清单、明细表171010" xfId="1136"/>
    <cellStyle name="差_临港所_2标2017.4.1-2017.7 .31养护经费" xfId="1137"/>
    <cellStyle name="差_临港所_3标大芦线设施量明细+经费16.9.29" xfId="1138"/>
    <cellStyle name="差_临港所_3标大芦线设施量明细+经费16.9.29_1标2017.4.1-2017.7 .31养护经费" xfId="1139"/>
    <cellStyle name="差_临港所_3标大芦线设施量明细+经费16.9.29_张家浜两侧（代防汛通道）接管桥梁明细表+养护经费" xfId="1140"/>
    <cellStyle name="差_临港所_3标大芦线设施量明细+经费16.9.29_赵家沟防汛通道7座接管桥梁明细表+养护经费" xfId="1141"/>
    <cellStyle name="差_临港所_第二季度河道考核情况（周浦所）" xfId="1142"/>
    <cellStyle name="差_临港所_附表：农桥养护资金汇总表+明细表" xfId="1143"/>
    <cellStyle name="差_临港所_扣三标五丰路桥养护资金2016年1月份2018年5月" xfId="1144"/>
    <cellStyle name="差_临港所_南汇所2013年中检查各镇考核评分表（已打分）" xfId="1145"/>
    <cellStyle name="差_临港所_南片二标6.17" xfId="1146"/>
    <cellStyle name="差_临港所_外环运河、长界港接管桥梁明细表+养护经费9.30" xfId="1147"/>
    <cellStyle name="差_临港所_修正  附表2：区管农桥养护设施工程量汇总表（1标）10.26" xfId="1148"/>
    <cellStyle name="差_临港所_养护二标桥梁河道分部明细16.6.8" xfId="1149"/>
    <cellStyle name="差_临港所_养护二标桥梁河道分部明细16.6.8_桥梁按河道进行编号16.6.13-给养护单位校对-三标返回" xfId="1150"/>
    <cellStyle name="差_临港所_养护二标桥梁河道分部明细16.6.8_桥梁按河道进行编号16.6.13-给养护单位校对-三标返回_2017年区管农桥养护设施工程量汇总表（2标）16.11.22返回" xfId="1151"/>
    <cellStyle name="差_临港所_养护二标桥梁河道分部明细16.6.8_桥梁按河道进行编号16.6.13-给养护单位校对-三标返回_2017年区管农桥养护设施工程量汇总表（2标）16.11.22返回_20171018-573座养护资金汇总表附表+资金拨付附表" xfId="1152"/>
    <cellStyle name="差_临港所_养护二标桥梁河道分部明细16.6.8_桥梁按河道进行编号16.6.13-给养护单位校对-三标返回_2017年区管农桥养护设施工程量汇总表（2标）16.11.22返回_20180422朝农公路桥养护经费" xfId="1153"/>
    <cellStyle name="差_临港所_养护二标桥梁河道分部明细16.6.8_桥梁按河道进行编号16.6.13-给养护单位校对-三标返回_2017年区管农桥养护设施工程量汇总表（2标）16.11.22返回_养护三标报价清单、明细表171010" xfId="1154"/>
    <cellStyle name="差_临港所_养护二标桥梁河道分部明细16.6.8_桥梁按河道进行编号16.6.13-给养护单位校对-三标返回_2017年区管农桥养护设施工程量汇总表（3标）16.12.6返回新" xfId="1155"/>
    <cellStyle name="差_临港所_养护二标桥梁河道分部明细16.6.8_桥梁按河道进行编号16.6.13-给养护单位校对-三标返回_2017年区管农桥养护设施工程量汇总表（3标）16.12.6返回新_20171018-573座养护资金汇总表附表+资金拨付附表" xfId="1156"/>
    <cellStyle name="差_临港所_养护二标桥梁河道分部明细16.6.8_桥梁按河道进行编号16.6.13-给养护单位校对-三标返回_2017年区管农桥养护设施工程量汇总表（3标）16.12.6返回新_20180422朝农公路桥养护经费" xfId="1157"/>
    <cellStyle name="差_临港所_养护二标桥梁河道分部明细16.6.8_桥梁按河道进行编号16.6.13-给养护单位校对-三标返回_2017年区管农桥养护设施工程量汇总表（3标）16.12.6返回新_养护三标报价清单、明细表171010" xfId="1158"/>
    <cellStyle name="差_临港所_养护三标报价清单、明细表171010" xfId="1159"/>
    <cellStyle name="差_临港所_养护三标桥梁河道分部明细-改16.6.8" xfId="1160"/>
    <cellStyle name="差_临港所_养护三标桥梁河道分部明细-改16.6.8_桥梁按河道进行编号16.6.13-给养护单位校对-三标返回" xfId="1161"/>
    <cellStyle name="差_临港所_养护三标桥梁河道分部明细-改16.6.8_桥梁按河道进行编号16.6.13-给养护单位校对-三标返回_2017年区管农桥养护设施工程量汇总表（2标）16.11.22返回" xfId="1162"/>
    <cellStyle name="差_临港所_养护三标桥梁河道分部明细-改16.6.8_桥梁按河道进行编号16.6.13-给养护单位校对-三标返回_2017年区管农桥养护设施工程量汇总表（2标）16.11.22返回_20171018-573座养护资金汇总表附表+资金拨付附表" xfId="1163"/>
    <cellStyle name="差_临港所_养护三标桥梁河道分部明细-改16.6.8_桥梁按河道进行编号16.6.13-给养护单位校对-三标返回_2017年区管农桥养护设施工程量汇总表（2标）16.11.22返回_20180422朝农公路桥养护经费" xfId="1164"/>
    <cellStyle name="差_临港所_养护三标桥梁河道分部明细-改16.6.8_桥梁按河道进行编号16.6.13-给养护单位校对-三标返回_2017年区管农桥养护设施工程量汇总表（2标）16.11.22返回_养护三标报价清单、明细表171010" xfId="1165"/>
    <cellStyle name="差_临港所_养护三标桥梁河道分部明细-改16.6.8_桥梁按河道进行编号16.6.13-给养护单位校对-三标返回_2017年区管农桥养护设施工程量汇总表（3标）16.12.6返回新" xfId="1166"/>
    <cellStyle name="差_临港所_养护三标桥梁河道分部明细-改16.6.8_桥梁按河道进行编号16.6.13-给养护单位校对-三标返回_2017年区管农桥养护设施工程量汇总表（3标）16.12.6返回新_20171018-573座养护资金汇总表附表+资金拨付附表" xfId="1167"/>
    <cellStyle name="差_临港所_养护三标桥梁河道分部明细-改16.6.8_桥梁按河道进行编号16.6.13-给养护单位校对-三标返回_2017年区管农桥养护设施工程量汇总表（3标）16.12.6返回新_20180422朝农公路桥养护经费" xfId="1168"/>
    <cellStyle name="差_临港所_养护三标桥梁河道分部明细-改16.6.8_桥梁按河道进行编号16.6.13-给养护单位校对-三标返回_2017年区管农桥养护设施工程量汇总表（3标）16.12.6返回新_养护三标报价清单、明细表171010" xfId="1169"/>
    <cellStyle name="差_临港所_张家浜两侧（代防汛通道）接管桥梁明细表+养护经费" xfId="1170"/>
    <cellStyle name="差_临港所_赵家沟防汛通道7座接管桥梁明细表+养护经费" xfId="1171"/>
    <cellStyle name="差_南汇所" xfId="1172"/>
    <cellStyle name="差_南汇所2013年中检查各镇考核评分表（已打分）" xfId="1173"/>
    <cellStyle name="差_南片二标6.17" xfId="1174"/>
    <cellStyle name="差_桥梁养护经费定额(增加工程量)" xfId="1175"/>
    <cellStyle name="差_三林所" xfId="1176"/>
    <cellStyle name="差_三林所_16.11.10-580座桥梁基本信息表" xfId="1177"/>
    <cellStyle name="差_三林所_17年1标报价-每桥报价清单、明细表17年7月" xfId="1178"/>
    <cellStyle name="差_三林所_17年3标报价-每桥报价清单、明细表17年7月" xfId="1179"/>
    <cellStyle name="差_三林所_17年新2标报价-每座桥计算、明细表2017年10月" xfId="1180"/>
    <cellStyle name="差_三林所_1标2017.4.1-2017.7 .31养护经费" xfId="1181"/>
    <cellStyle name="差_三林所_2016年1标区管农桥养护投标价" xfId="1182"/>
    <cellStyle name="差_三林所_20171018-573座养护资金汇总表附表+资金拨付附表" xfId="1183"/>
    <cellStyle name="差_三林所_2017年区管农桥养护设施工程量汇总表（2标）16.11.22返回" xfId="1184"/>
    <cellStyle name="差_三林所_2017年区管农桥养护设施工程量汇总表（2标）16.11.22返回_20171018-573座养护资金汇总表附表+资金拨付附表" xfId="1185"/>
    <cellStyle name="差_三林所_2017年区管农桥养护设施工程量汇总表（2标）16.11.22返回_20180422朝农公路桥养护经费" xfId="1186"/>
    <cellStyle name="差_三林所_2017年区管农桥养护设施工程量汇总表（2标）16.11.22返回_养护三标报价清单、明细表171010" xfId="1187"/>
    <cellStyle name="差_三林所_2017年区管农桥养护设施工程量汇总表（3标）16.12.6返回新" xfId="1188"/>
    <cellStyle name="差_三林所_2017年区管农桥养护设施工程量汇总表（3标）16.12.6返回新_20171018-573座养护资金汇总表附表+资金拨付附表" xfId="1189"/>
    <cellStyle name="差_三林所_2017年区管农桥养护设施工程量汇总表（3标）16.12.6返回新_20180422朝农公路桥养护经费" xfId="1190"/>
    <cellStyle name="差_三林所_2017年区管农桥养护设施工程量汇总表（3标）16.12.6返回新_养护三标报价清单、明细表171010" xfId="1191"/>
    <cellStyle name="差_三林所_2标2017.4.1-2017.7 .31养护经费" xfId="1192"/>
    <cellStyle name="差_三林所_3标大芦线设施量明细+经费16.9.29" xfId="1193"/>
    <cellStyle name="差_三林所_3标大芦线设施量明细+经费16.9.29_1标2017.4.1-2017.7 .31养护经费" xfId="1194"/>
    <cellStyle name="差_三林所_3标大芦线设施量明细+经费16.9.29_张家浜两侧（代防汛通道）接管桥梁明细表+养护经费" xfId="1195"/>
    <cellStyle name="差_三林所_3标大芦线设施量明细+经费16.9.29_赵家沟防汛通道7座接管桥梁明细表+养护经费" xfId="1196"/>
    <cellStyle name="差_三林所_第二季度河道考核情况（周浦所）" xfId="1197"/>
    <cellStyle name="差_三林所_附表：农桥养护资金汇总表+明细表" xfId="1198"/>
    <cellStyle name="差_三林所_扣三标五丰路桥养护资金2016年1月份2018年5月" xfId="1199"/>
    <cellStyle name="差_三林所_南汇所2013年中检查各镇考核评分表（已打分）" xfId="1200"/>
    <cellStyle name="差_三林所_南片二标6.17" xfId="1201"/>
    <cellStyle name="差_三林所_外环运河、长界港接管桥梁明细表+养护经费9.30" xfId="1202"/>
    <cellStyle name="差_三林所_修正  附表2：区管农桥养护设施工程量汇总表（1标）10.26" xfId="1203"/>
    <cellStyle name="差_三林所_养护二标桥梁河道分部明细16.6.8" xfId="1204"/>
    <cellStyle name="差_三林所_养护二标桥梁河道分部明细16.6.8_桥梁按河道进行编号16.6.13-给养护单位校对-三标返回" xfId="1205"/>
    <cellStyle name="差_三林所_养护二标桥梁河道分部明细16.6.8_桥梁按河道进行编号16.6.13-给养护单位校对-三标返回_2017年区管农桥养护设施工程量汇总表（2标）16.11.22返回" xfId="1206"/>
    <cellStyle name="差_三林所_养护二标桥梁河道分部明细16.6.8_桥梁按河道进行编号16.6.13-给养护单位校对-三标返回_2017年区管农桥养护设施工程量汇总表（2标）16.11.22返回_20171018-573座养护资金汇总表附表+资金拨付附表" xfId="1207"/>
    <cellStyle name="差_三林所_养护二标桥梁河道分部明细16.6.8_桥梁按河道进行编号16.6.13-给养护单位校对-三标返回_2017年区管农桥养护设施工程量汇总表（2标）16.11.22返回_20180422朝农公路桥养护经费" xfId="1208"/>
    <cellStyle name="差_三林所_养护二标桥梁河道分部明细16.6.8_桥梁按河道进行编号16.6.13-给养护单位校对-三标返回_2017年区管农桥养护设施工程量汇总表（2标）16.11.22返回_养护三标报价清单、明细表171010" xfId="1209"/>
    <cellStyle name="差_三林所_养护二标桥梁河道分部明细16.6.8_桥梁按河道进行编号16.6.13-给养护单位校对-三标返回_2017年区管农桥养护设施工程量汇总表（3标）16.12.6返回新" xfId="1210"/>
    <cellStyle name="差_三林所_养护二标桥梁河道分部明细16.6.8_桥梁按河道进行编号16.6.13-给养护单位校对-三标返回_2017年区管农桥养护设施工程量汇总表（3标）16.12.6返回新_20171018-573座养护资金汇总表附表+资金拨付附表" xfId="1211"/>
    <cellStyle name="差_三林所_养护二标桥梁河道分部明细16.6.8_桥梁按河道进行编号16.6.13-给养护单位校对-三标返回_2017年区管农桥养护设施工程量汇总表（3标）16.12.6返回新_20180422朝农公路桥养护经费" xfId="1212"/>
    <cellStyle name="差_三林所_养护二标桥梁河道分部明细16.6.8_桥梁按河道进行编号16.6.13-给养护单位校对-三标返回_2017年区管农桥养护设施工程量汇总表（3标）16.12.6返回新_养护三标报价清单、明细表171010" xfId="1213"/>
    <cellStyle name="差_三林所_养护三标报价清单、明细表171010" xfId="1214"/>
    <cellStyle name="差_三林所_养护三标桥梁河道分部明细-改16.6.8" xfId="1215"/>
    <cellStyle name="差_三林所_养护三标桥梁河道分部明细-改16.6.8_桥梁按河道进行编号16.6.13-给养护单位校对-三标返回" xfId="1216"/>
    <cellStyle name="差_三林所_养护三标桥梁河道分部明细-改16.6.8_桥梁按河道进行编号16.6.13-给养护单位校对-三标返回_2017年区管农桥养护设施工程量汇总表（2标）16.11.22返回" xfId="1217"/>
    <cellStyle name="差_三林所_养护三标桥梁河道分部明细-改16.6.8_桥梁按河道进行编号16.6.13-给养护单位校对-三标返回_2017年区管农桥养护设施工程量汇总表（2标）16.11.22返回_20171018-573座养护资金汇总表附表+资金拨付附表" xfId="1218"/>
    <cellStyle name="差_三林所_养护三标桥梁河道分部明细-改16.6.8_桥梁按河道进行编号16.6.13-给养护单位校对-三标返回_2017年区管农桥养护设施工程量汇总表（2标）16.11.22返回_20180422朝农公路桥养护经费" xfId="1219"/>
    <cellStyle name="差_三林所_养护三标桥梁河道分部明细-改16.6.8_桥梁按河道进行编号16.6.13-给养护单位校对-三标返回_2017年区管农桥养护设施工程量汇总表（2标）16.11.22返回_养护三标报价清单、明细表171010" xfId="1220"/>
    <cellStyle name="差_三林所_养护三标桥梁河道分部明细-改16.6.8_桥梁按河道进行编号16.6.13-给养护单位校对-三标返回_2017年区管农桥养护设施工程量汇总表（3标）16.12.6返回新" xfId="1221"/>
    <cellStyle name="差_三林所_养护三标桥梁河道分部明细-改16.6.8_桥梁按河道进行编号16.6.13-给养护单位校对-三标返回_2017年区管农桥养护设施工程量汇总表（3标）16.12.6返回新_20171018-573座养护资金汇总表附表+资金拨付附表" xfId="1222"/>
    <cellStyle name="差_三林所_养护三标桥梁河道分部明细-改16.6.8_桥梁按河道进行编号16.6.13-给养护单位校对-三标返回_2017年区管农桥养护设施工程量汇总表（3标）16.12.6返回新_20180422朝农公路桥养护经费" xfId="1223"/>
    <cellStyle name="差_三林所_养护三标桥梁河道分部明细-改16.6.8_桥梁按河道进行编号16.6.13-给养护单位校对-三标返回_2017年区管农桥养护设施工程量汇总表（3标）16.12.6返回新_养护三标报价清单、明细表171010" xfId="1224"/>
    <cellStyle name="差_三林所_张家浜两侧（代防汛通道）接管桥梁明细表+养护经费" xfId="1225"/>
    <cellStyle name="差_三林所_赵家沟防汛通道7座接管桥梁明细表+养护经费" xfId="1226"/>
    <cellStyle name="差_三林镇" xfId="1227"/>
    <cellStyle name="差_三林镇三民村创建样板村创建表" xfId="1228"/>
    <cellStyle name="差_三林镇三民村创建样板村创建表_16.11.10-580座桥梁基本信息表" xfId="1229"/>
    <cellStyle name="差_三林镇三民村创建样板村创建表_17年1标报价-每桥报价清单、明细表17年7月" xfId="1230"/>
    <cellStyle name="差_三林镇三民村创建样板村创建表_17年3标报价-每桥报价清单、明细表17年7月" xfId="1231"/>
    <cellStyle name="差_三林镇三民村创建样板村创建表_17年新2标报价-每座桥计算、明细表2017年10月" xfId="1232"/>
    <cellStyle name="差_三林镇三民村创建样板村创建表_1标2017.4.1-2017.7 .31养护经费" xfId="1233"/>
    <cellStyle name="差_三林镇三民村创建样板村创建表_2016年1标区管农桥养护投标价" xfId="1234"/>
    <cellStyle name="差_三林镇三民村创建样板村创建表_20171018-573座养护资金汇总表附表+资金拨付附表" xfId="1235"/>
    <cellStyle name="差_三林镇三民村创建样板村创建表_2017年区管农桥养护设施工程量汇总表（2标）16.11.22返回" xfId="1236"/>
    <cellStyle name="差_三林镇三民村创建样板村创建表_2017年区管农桥养护设施工程量汇总表（2标）16.11.22返回_20171018-573座养护资金汇总表附表+资金拨付附表" xfId="1237"/>
    <cellStyle name="差_三林镇三民村创建样板村创建表_2017年区管农桥养护设施工程量汇总表（2标）16.11.22返回_20180422朝农公路桥养护经费" xfId="1238"/>
    <cellStyle name="差_三林镇三民村创建样板村创建表_2017年区管农桥养护设施工程量汇总表（2标）16.11.22返回_养护三标报价清单、明细表171010" xfId="1239"/>
    <cellStyle name="差_三林镇三民村创建样板村创建表_2017年区管农桥养护设施工程量汇总表（3标）16.12.6返回新" xfId="1240"/>
    <cellStyle name="差_三林镇三民村创建样板村创建表_2017年区管农桥养护设施工程量汇总表（3标）16.12.6返回新_20171018-573座养护资金汇总表附表+资金拨付附表" xfId="1241"/>
    <cellStyle name="差_三林镇三民村创建样板村创建表_2017年区管农桥养护设施工程量汇总表（3标）16.12.6返回新_20180422朝农公路桥养护经费" xfId="1242"/>
    <cellStyle name="差_三林镇三民村创建样板村创建表_2017年区管农桥养护设施工程量汇总表（3标）16.12.6返回新_养护三标报价清单、明细表171010" xfId="1243"/>
    <cellStyle name="差_三林镇三民村创建样板村创建表_2标2017.4.1-2017.7 .31养护经费" xfId="1244"/>
    <cellStyle name="差_三林镇三民村创建样板村创建表_3标大芦线设施量明细+经费16.9.29" xfId="1245"/>
    <cellStyle name="差_三林镇三民村创建样板村创建表_3标大芦线设施量明细+经费16.9.29_1标2017.4.1-2017.7 .31养护经费" xfId="1246"/>
    <cellStyle name="差_三林镇三民村创建样板村创建表_3标大芦线设施量明细+经费16.9.29_张家浜两侧（代防汛通道）接管桥梁明细表+养护经费" xfId="1247"/>
    <cellStyle name="差_三林镇三民村创建样板村创建表_3标大芦线设施量明细+经费16.9.29_赵家沟防汛通道7座接管桥梁明细表+养护经费" xfId="1248"/>
    <cellStyle name="差_三林镇三民村创建样板村创建表_附表：农桥养护资金汇总表+明细表" xfId="1249"/>
    <cellStyle name="差_三林镇三民村创建样板村创建表_扣三标五丰路桥养护资金2016年1月份2018年5月" xfId="1250"/>
    <cellStyle name="差_三林镇三民村创建样板村创建表_南片二标6.17" xfId="1251"/>
    <cellStyle name="差_三林镇三民村创建样板村创建表_外环运河、长界港接管桥梁明细表+养护经费9.30" xfId="1252"/>
    <cellStyle name="差_三林镇三民村创建样板村创建表_修正  附表2：区管农桥养护设施工程量汇总表（1标）10.26" xfId="1253"/>
    <cellStyle name="差_三林镇三民村创建样板村创建表_养护二标桥梁河道分部明细16.6.8" xfId="1254"/>
    <cellStyle name="差_三林镇三民村创建样板村创建表_养护二标桥梁河道分部明细16.6.8_桥梁按河道进行编号16.6.13-给养护单位校对-三标返回" xfId="1255"/>
    <cellStyle name="差_三林镇三民村创建样板村创建表_养护二标桥梁河道分部明细16.6.8_桥梁按河道进行编号16.6.13-给养护单位校对-三标返回_2017年区管农桥养护设施工程量汇总表（2标）16.11.22返回" xfId="1256"/>
    <cellStyle name="差_三林镇三民村创建样板村创建表_养护二标桥梁河道分部明细16.6.8_桥梁按河道进行编号16.6.13-给养护单位校对-三标返回_2017年区管农桥养护设施工程量汇总表（2标）16.11.22返回_20171018-573座养护资金汇总表附表+资金拨付附表" xfId="1257"/>
    <cellStyle name="差_三林镇三民村创建样板村创建表_养护二标桥梁河道分部明细16.6.8_桥梁按河道进行编号16.6.13-给养护单位校对-三标返回_2017年区管农桥养护设施工程量汇总表（2标）16.11.22返回_20180422朝农公路桥养护经费" xfId="1258"/>
    <cellStyle name="差_三林镇三民村创建样板村创建表_养护二标桥梁河道分部明细16.6.8_桥梁按河道进行编号16.6.13-给养护单位校对-三标返回_2017年区管农桥养护设施工程量汇总表（2标）16.11.22返回_养护三标报价清单、明细表171010" xfId="1259"/>
    <cellStyle name="差_三林镇三民村创建样板村创建表_养护二标桥梁河道分部明细16.6.8_桥梁按河道进行编号16.6.13-给养护单位校对-三标返回_2017年区管农桥养护设施工程量汇总表（3标）16.12.6返回新" xfId="1260"/>
    <cellStyle name="差_三林镇三民村创建样板村创建表_养护二标桥梁河道分部明细16.6.8_桥梁按河道进行编号16.6.13-给养护单位校对-三标返回_2017年区管农桥养护设施工程量汇总表（3标）16.12.6返回新_20171018-573座养护资金汇总表附表+资金拨付附表" xfId="1261"/>
    <cellStyle name="差_三林镇三民村创建样板村创建表_养护二标桥梁河道分部明细16.6.8_桥梁按河道进行编号16.6.13-给养护单位校对-三标返回_2017年区管农桥养护设施工程量汇总表（3标）16.12.6返回新_20180422朝农公路桥养护经费" xfId="1262"/>
    <cellStyle name="差_三林镇三民村创建样板村创建表_养护二标桥梁河道分部明细16.6.8_桥梁按河道进行编号16.6.13-给养护单位校对-三标返回_2017年区管农桥养护设施工程量汇总表（3标）16.12.6返回新_养护三标报价清单、明细表171010" xfId="1263"/>
    <cellStyle name="差_三林镇三民村创建样板村创建表_养护三标报价清单、明细表171010" xfId="1264"/>
    <cellStyle name="差_三林镇三民村创建样板村创建表_养护三标桥梁河道分部明细-改16.6.8" xfId="1265"/>
    <cellStyle name="差_三林镇三民村创建样板村创建表_养护三标桥梁河道分部明细-改16.6.8_桥梁按河道进行编号16.6.13-给养护单位校对-三标返回" xfId="1266"/>
    <cellStyle name="差_三林镇三民村创建样板村创建表_养护三标桥梁河道分部明细-改16.6.8_桥梁按河道进行编号16.6.13-给养护单位校对-三标返回_2017年区管农桥养护设施工程量汇总表（2标）16.11.22返回" xfId="1267"/>
    <cellStyle name="差_三林镇三民村创建样板村创建表_养护三标桥梁河道分部明细-改16.6.8_桥梁按河道进行编号16.6.13-给养护单位校对-三标返回_2017年区管农桥养护设施工程量汇总表（2标）16.11.22返回_20171018-573座养护资金汇总表附表+资金拨付附表" xfId="1268"/>
    <cellStyle name="差_三林镇三民村创建样板村创建表_养护三标桥梁河道分部明细-改16.6.8_桥梁按河道进行编号16.6.13-给养护单位校对-三标返回_2017年区管农桥养护设施工程量汇总表（2标）16.11.22返回_20180422朝农公路桥养护经费" xfId="1269"/>
    <cellStyle name="差_三林镇三民村创建样板村创建表_养护三标桥梁河道分部明细-改16.6.8_桥梁按河道进行编号16.6.13-给养护单位校对-三标返回_2017年区管农桥养护设施工程量汇总表（2标）16.11.22返回_养护三标报价清单、明细表171010" xfId="1270"/>
    <cellStyle name="差_三林镇三民村创建样板村创建表_养护三标桥梁河道分部明细-改16.6.8_桥梁按河道进行编号16.6.13-给养护单位校对-三标返回_2017年区管农桥养护设施工程量汇总表（3标）16.12.6返回新" xfId="1271"/>
    <cellStyle name="差_三林镇三民村创建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1272"/>
    <cellStyle name="差_三林镇三民村创建样板村创建表_养护三标桥梁河道分部明细-改16.6.8_桥梁按河道进行编号16.6.13-给养护单位校对-三标返回_2017年区管农桥养护设施工程量汇总表（3标）16.12.6返回新_20180422朝农公路桥养护经费" xfId="1273"/>
    <cellStyle name="差_三林镇三民村创建样板村创建表_养护三标桥梁河道分部明细-改16.6.8_桥梁按河道进行编号16.6.13-给养护单位校对-三标返回_2017年区管农桥养护设施工程量汇总表（3标）16.12.6返回新_养护三标报价清单、明细表171010" xfId="1274"/>
    <cellStyle name="差_三林镇三民村创建样板村创建表_张家浜两侧（代防汛通道）接管桥梁明细表+养护经费" xfId="1275"/>
    <cellStyle name="差_三林镇三民村创建样板村创建表_赵家沟防汛通道7座接管桥梁明细表+养护经费" xfId="1276"/>
    <cellStyle name="差_设施科工程性项目2015年储备库计划表" xfId="1277"/>
    <cellStyle name="差_唐镇" xfId="1278"/>
    <cellStyle name="差_外环运河、长界港接管桥梁明细表+养护经费9.30" xfId="1279"/>
    <cellStyle name="差_修正  附表2：区管农桥养护设施工程量汇总表（1标）10.26" xfId="1280"/>
    <cellStyle name="差_养护二标桥梁河道分部明细16.6.8" xfId="1281"/>
    <cellStyle name="差_养护二标桥梁河道分部明细16.6.8_桥梁按河道进行编号16.6.13-给养护单位校对-三标返回" xfId="1282"/>
    <cellStyle name="差_养护二标桥梁河道分部明细16.6.8_桥梁按河道进行编号16.6.13-给养护单位校对-三标返回_2017年区管农桥养护设施工程量汇总表（2标）16.11.22返回" xfId="1283"/>
    <cellStyle name="差_养护二标桥梁河道分部明细16.6.8_桥梁按河道进行编号16.6.13-给养护单位校对-三标返回_2017年区管农桥养护设施工程量汇总表（2标）16.11.22返回_20171018-573座养护资金汇总表附表+资金拨付附表" xfId="1284"/>
    <cellStyle name="差_养护二标桥梁河道分部明细16.6.8_桥梁按河道进行编号16.6.13-给养护单位校对-三标返回_2017年区管农桥养护设施工程量汇总表（2标）16.11.22返回_20180422朝农公路桥养护经费" xfId="1285"/>
    <cellStyle name="差_养护二标桥梁河道分部明细16.6.8_桥梁按河道进行编号16.6.13-给养护单位校对-三标返回_2017年区管农桥养护设施工程量汇总表（2标）16.11.22返回_养护三标报价清单、明细表171010" xfId="1286"/>
    <cellStyle name="差_养护二标桥梁河道分部明细16.6.8_桥梁按河道进行编号16.6.13-给养护单位校对-三标返回_2017年区管农桥养护设施工程量汇总表（3标）16.12.6返回新" xfId="1287"/>
    <cellStyle name="差_养护二标桥梁河道分部明细16.6.8_桥梁按河道进行编号16.6.13-给养护单位校对-三标返回_2017年区管农桥养护设施工程量汇总表（3标）16.12.6返回新_20171018-573座养护资金汇总表附表+资金拨付附表" xfId="1288"/>
    <cellStyle name="差_养护二标桥梁河道分部明细16.6.8_桥梁按河道进行编号16.6.13-给养护单位校对-三标返回_2017年区管农桥养护设施工程量汇总表（3标）16.12.6返回新_20180422朝农公路桥养护经费" xfId="1289"/>
    <cellStyle name="差_养护二标桥梁河道分部明细16.6.8_桥梁按河道进行编号16.6.13-给养护单位校对-三标返回_2017年区管农桥养护设施工程量汇总表（3标）16.12.6返回新_养护三标报价清单、明细表171010" xfId="1290"/>
    <cellStyle name="差_养护三标桥梁河道分部明细-改16.6.8" xfId="1291"/>
    <cellStyle name="差_养护三标桥梁河道分部明细-改16.6.8_桥梁按河道进行编号16.6.13-给养护单位校对-三标返回" xfId="1292"/>
    <cellStyle name="差_养护三标桥梁河道分部明细-改16.6.8_桥梁按河道进行编号16.6.13-给养护单位校对-三标返回_2017年区管农桥养护设施工程量汇总表（2标）16.11.22返回" xfId="1293"/>
    <cellStyle name="差_养护三标桥梁河道分部明细-改16.6.8_桥梁按河道进行编号16.6.13-给养护单位校对-三标返回_2017年区管农桥养护设施工程量汇总表（2标）16.11.22返回_20171018-573座养护资金汇总表附表+资金拨付附表" xfId="1294"/>
    <cellStyle name="差_养护三标桥梁河道分部明细-改16.6.8_桥梁按河道进行编号16.6.13-给养护单位校对-三标返回_2017年区管农桥养护设施工程量汇总表（2标）16.11.22返回_20180422朝农公路桥养护经费" xfId="1295"/>
    <cellStyle name="差_养护三标桥梁河道分部明细-改16.6.8_桥梁按河道进行编号16.6.13-给养护单位校对-三标返回_2017年区管农桥养护设施工程量汇总表（2标）16.11.22返回_养护三标报价清单、明细表171010" xfId="1296"/>
    <cellStyle name="差_养护三标桥梁河道分部明细-改16.6.8_桥梁按河道进行编号16.6.13-给养护单位校对-三标返回_2017年区管农桥养护设施工程量汇总表（3标）16.12.6返回新" xfId="1297"/>
    <cellStyle name="差_养护三标桥梁河道分部明细-改16.6.8_桥梁按河道进行编号16.6.13-给养护单位校对-三标返回_2017年区管农桥养护设施工程量汇总表（3标）16.12.6返回新_20171018-573座养护资金汇总表附表+资金拨付附表" xfId="1298"/>
    <cellStyle name="差_养护三标桥梁河道分部明细-改16.6.8_桥梁按河道进行编号16.6.13-给养护单位校对-三标返回_2017年区管农桥养护设施工程量汇总表（3标）16.12.6返回新_20180422朝农公路桥养护经费" xfId="1299"/>
    <cellStyle name="差_养护三标桥梁河道分部明细-改16.6.8_桥梁按河道进行编号16.6.13-给养护单位校对-三标返回_2017年区管农桥养护设施工程量汇总表（3标）16.12.6返回新_养护三标报价清单、明细表171010" xfId="1300"/>
    <cellStyle name="差_养护设施增加明细表（北片）Book1" xfId="1301"/>
    <cellStyle name="差_样板村(曹路)" xfId="1302"/>
    <cellStyle name="差_样板村(曹路)_16.11.10-580座桥梁基本信息表" xfId="1303"/>
    <cellStyle name="差_样板村(曹路)_17年1标报价-每桥报价清单、明细表17年7月" xfId="1304"/>
    <cellStyle name="差_样板村(曹路)_17年3标报价-每桥报价清单、明细表17年7月" xfId="1305"/>
    <cellStyle name="差_样板村(曹路)_17年新2标报价-每座桥计算、明细表2017年10月" xfId="1306"/>
    <cellStyle name="差_样板村(曹路)_1标2017.4.1-2017.7 .31养护经费" xfId="1307"/>
    <cellStyle name="差_样板村(曹路)_2016年1标区管农桥养护投标价" xfId="1308"/>
    <cellStyle name="差_样板村(曹路)_20171018-573座养护资金汇总表附表+资金拨付附表" xfId="1309"/>
    <cellStyle name="差_样板村(曹路)_2017年区管农桥养护设施工程量汇总表（2标）16.11.22返回" xfId="1310"/>
    <cellStyle name="差_样板村(曹路)_2017年区管农桥养护设施工程量汇总表（2标）16.11.22返回_20171018-573座养护资金汇总表附表+资金拨付附表" xfId="1311"/>
    <cellStyle name="差_样板村(曹路)_2017年区管农桥养护设施工程量汇总表（2标）16.11.22返回_20180422朝农公路桥养护经费" xfId="1312"/>
    <cellStyle name="差_样板村(曹路)_2017年区管农桥养护设施工程量汇总表（2标）16.11.22返回_养护三标报价清单、明细表171010" xfId="1313"/>
    <cellStyle name="差_样板村(曹路)_2017年区管农桥养护设施工程量汇总表（3标）16.12.6返回新" xfId="1314"/>
    <cellStyle name="差_样板村(曹路)_2017年区管农桥养护设施工程量汇总表（3标）16.12.6返回新_20171018-573座养护资金汇总表附表+资金拨付附表" xfId="1315"/>
    <cellStyle name="差_样板村(曹路)_2017年区管农桥养护设施工程量汇总表（3标）16.12.6返回新_20180422朝农公路桥养护经费" xfId="1316"/>
    <cellStyle name="差_样板村(曹路)_2017年区管农桥养护设施工程量汇总表（3标）16.12.6返回新_养护三标报价清单、明细表171010" xfId="1317"/>
    <cellStyle name="差_样板村(曹路)_2标2017.4.1-2017.7 .31养护经费" xfId="1318"/>
    <cellStyle name="差_样板村(曹路)_3标大芦线设施量明细+经费16.9.29" xfId="1319"/>
    <cellStyle name="差_样板村(曹路)_3标大芦线设施量明细+经费16.9.29_1标2017.4.1-2017.7 .31养护经费" xfId="1320"/>
    <cellStyle name="差_样板村(曹路)_3标大芦线设施量明细+经费16.9.29_张家浜两侧（代防汛通道）接管桥梁明细表+养护经费" xfId="1321"/>
    <cellStyle name="差_样板村(曹路)_3标大芦线设施量明细+经费16.9.29_赵家沟防汛通道7座接管桥梁明细表+养护经费" xfId="1322"/>
    <cellStyle name="差_样板村(曹路)_第二季度河道考核情况（周浦所）" xfId="1323"/>
    <cellStyle name="差_样板村(曹路)_附表：农桥养护资金汇总表+明细表" xfId="1324"/>
    <cellStyle name="差_样板村(曹路)_扣三标五丰路桥养护资金2016年1月份2018年5月" xfId="1325"/>
    <cellStyle name="差_样板村(曹路)_南汇所2013年中检查各镇考核评分表（已打分）" xfId="1326"/>
    <cellStyle name="差_样板村(曹路)_南片二标6.17" xfId="1327"/>
    <cellStyle name="差_样板村(曹路)_外环运河、长界港接管桥梁明细表+养护经费9.30" xfId="1328"/>
    <cellStyle name="差_样板村(曹路)_修正  附表2：区管农桥养护设施工程量汇总表（1标）10.26" xfId="1329"/>
    <cellStyle name="差_样板村(曹路)_养护二标桥梁河道分部明细16.6.8" xfId="1330"/>
    <cellStyle name="差_样板村(曹路)_养护二标桥梁河道分部明细16.6.8_桥梁按河道进行编号16.6.13-给养护单位校对-三标返回" xfId="1331"/>
    <cellStyle name="差_样板村(曹路)_养护二标桥梁河道分部明细16.6.8_桥梁按河道进行编号16.6.13-给养护单位校对-三标返回_2017年区管农桥养护设施工程量汇总表（2标）16.11.22返回" xfId="1332"/>
    <cellStyle name="差_样板村(曹路)_养护二标桥梁河道分部明细16.6.8_桥梁按河道进行编号16.6.13-给养护单位校对-三标返回_2017年区管农桥养护设施工程量汇总表（2标）16.11.22返回_20171018-573座养护资金汇总表附表+资金拨付附表" xfId="1333"/>
    <cellStyle name="差_样板村(曹路)_养护二标桥梁河道分部明细16.6.8_桥梁按河道进行编号16.6.13-给养护单位校对-三标返回_2017年区管农桥养护设施工程量汇总表（2标）16.11.22返回_20180422朝农公路桥养护经费" xfId="1334"/>
    <cellStyle name="差_样板村(曹路)_养护二标桥梁河道分部明细16.6.8_桥梁按河道进行编号16.6.13-给养护单位校对-三标返回_2017年区管农桥养护设施工程量汇总表（2标）16.11.22返回_养护三标报价清单、明细表171010" xfId="1335"/>
    <cellStyle name="差_样板村(曹路)_养护二标桥梁河道分部明细16.6.8_桥梁按河道进行编号16.6.13-给养护单位校对-三标返回_2017年区管农桥养护设施工程量汇总表（3标）16.12.6返回新" xfId="1336"/>
    <cellStyle name="差_样板村(曹路)_养护二标桥梁河道分部明细16.6.8_桥梁按河道进行编号16.6.13-给养护单位校对-三标返回_2017年区管农桥养护设施工程量汇总表（3标）16.12.6返回新_20171018-573座养护资金汇总表附表+资金拨付附表" xfId="1337"/>
    <cellStyle name="差_样板村(曹路)_养护二标桥梁河道分部明细16.6.8_桥梁按河道进行编号16.6.13-给养护单位校对-三标返回_2017年区管农桥养护设施工程量汇总表（3标）16.12.6返回新_20180422朝农公路桥养护经费" xfId="1338"/>
    <cellStyle name="差_样板村(曹路)_养护二标桥梁河道分部明细16.6.8_桥梁按河道进行编号16.6.13-给养护单位校对-三标返回_2017年区管农桥养护设施工程量汇总表（3标）16.12.6返回新_养护三标报价清单、明细表171010" xfId="1339"/>
    <cellStyle name="差_样板村(曹路)_养护三标报价清单、明细表171010" xfId="1340"/>
    <cellStyle name="差_样板村(曹路)_养护三标桥梁河道分部明细-改16.6.8" xfId="1341"/>
    <cellStyle name="差_样板村(曹路)_养护三标桥梁河道分部明细-改16.6.8_桥梁按河道进行编号16.6.13-给养护单位校对-三标返回" xfId="1342"/>
    <cellStyle name="差_样板村(曹路)_养护三标桥梁河道分部明细-改16.6.8_桥梁按河道进行编号16.6.13-给养护单位校对-三标返回_2017年区管农桥养护设施工程量汇总表（2标）16.11.22返回" xfId="1343"/>
    <cellStyle name="差_样板村(曹路)_养护三标桥梁河道分部明细-改16.6.8_桥梁按河道进行编号16.6.13-给养护单位校对-三标返回_2017年区管农桥养护设施工程量汇总表（2标）16.11.22返回_20171018-573座养护资金汇总表附表+资金拨付附表" xfId="1344"/>
    <cellStyle name="差_样板村(曹路)_养护三标桥梁河道分部明细-改16.6.8_桥梁按河道进行编号16.6.13-给养护单位校对-三标返回_2017年区管农桥养护设施工程量汇总表（2标）16.11.22返回_20180422朝农公路桥养护经费" xfId="1345"/>
    <cellStyle name="差_样板村(曹路)_养护三标桥梁河道分部明细-改16.6.8_桥梁按河道进行编号16.6.13-给养护单位校对-三标返回_2017年区管农桥养护设施工程量汇总表（2标）16.11.22返回_养护三标报价清单、明细表171010" xfId="1346"/>
    <cellStyle name="差_样板村(曹路)_养护三标桥梁河道分部明细-改16.6.8_桥梁按河道进行编号16.6.13-给养护单位校对-三标返回_2017年区管农桥养护设施工程量汇总表（3标）16.12.6返回新" xfId="1347"/>
    <cellStyle name="差_样板村(曹路)_养护三标桥梁河道分部明细-改16.6.8_桥梁按河道进行编号16.6.13-给养护单位校对-三标返回_2017年区管农桥养护设施工程量汇总表（3标）16.12.6返回新_20171018-573座养护资金汇总表附表+资金拨付附表" xfId="1348"/>
    <cellStyle name="差_样板村(曹路)_养护三标桥梁河道分部明细-改16.6.8_桥梁按河道进行编号16.6.13-给养护单位校对-三标返回_2017年区管农桥养护设施工程量汇总表（3标）16.12.6返回新_20180422朝农公路桥养护经费" xfId="1349"/>
    <cellStyle name="差_样板村(曹路)_养护三标桥梁河道分部明细-改16.6.8_桥梁按河道进行编号16.6.13-给养护单位校对-三标返回_2017年区管农桥养护设施工程量汇总表（3标）16.12.6返回新_养护三标报价清单、明细表171010" xfId="1350"/>
    <cellStyle name="差_样板村(曹路)_张家浜两侧（代防汛通道）接管桥梁明细表+养护经费" xfId="1351"/>
    <cellStyle name="差_样板村(曹路)_赵家沟防汛通道7座接管桥梁明细表+养护经费" xfId="1352"/>
    <cellStyle name="差_样板村（合庆）" xfId="1353"/>
    <cellStyle name="差_样板村（合庆）_16.11.10-580座桥梁基本信息表" xfId="1354"/>
    <cellStyle name="差_样板村（合庆）_17年1标报价-每桥报价清单、明细表17年7月" xfId="1355"/>
    <cellStyle name="差_样板村（合庆）_17年3标报价-每桥报价清单、明细表17年7月" xfId="1356"/>
    <cellStyle name="差_样板村（合庆）_17年新2标报价-每座桥计算、明细表2017年10月" xfId="1357"/>
    <cellStyle name="差_样板村（合庆）_1标2017.4.1-2017.7 .31养护经费" xfId="1358"/>
    <cellStyle name="差_样板村（合庆）_2016年1标区管农桥养护投标价" xfId="1359"/>
    <cellStyle name="差_样板村（合庆）_20171018-573座养护资金汇总表附表+资金拨付附表" xfId="1360"/>
    <cellStyle name="差_样板村（合庆）_2017年区管农桥养护设施工程量汇总表（2标）16.11.22返回" xfId="1361"/>
    <cellStyle name="差_样板村（合庆）_2017年区管农桥养护设施工程量汇总表（2标）16.11.22返回_20171018-573座养护资金汇总表附表+资金拨付附表" xfId="1362"/>
    <cellStyle name="差_样板村（合庆）_2017年区管农桥养护设施工程量汇总表（2标）16.11.22返回_20180422朝农公路桥养护经费" xfId="1363"/>
    <cellStyle name="差_样板村（合庆）_2017年区管农桥养护设施工程量汇总表（2标）16.11.22返回_养护三标报价清单、明细表171010" xfId="1364"/>
    <cellStyle name="差_样板村（合庆）_2017年区管农桥养护设施工程量汇总表（3标）16.12.6返回新" xfId="1365"/>
    <cellStyle name="差_样板村（合庆）_2017年区管农桥养护设施工程量汇总表（3标）16.12.6返回新_20171018-573座养护资金汇总表附表+资金拨付附表" xfId="1366"/>
    <cellStyle name="差_样板村（合庆）_2017年区管农桥养护设施工程量汇总表（3标）16.12.6返回新_20180422朝农公路桥养护经费" xfId="1367"/>
    <cellStyle name="差_样板村（合庆）_2017年区管农桥养护设施工程量汇总表（3标）16.12.6返回新_养护三标报价清单、明细表171010" xfId="1368"/>
    <cellStyle name="差_样板村（合庆）_2标2017.4.1-2017.7 .31养护经费" xfId="1369"/>
    <cellStyle name="差_样板村（合庆）_3标大芦线设施量明细+经费16.9.29" xfId="1370"/>
    <cellStyle name="差_样板村（合庆）_3标大芦线设施量明细+经费16.9.29_1标2017.4.1-2017.7 .31养护经费" xfId="1371"/>
    <cellStyle name="差_样板村（合庆）_3标大芦线设施量明细+经费16.9.29_张家浜两侧（代防汛通道）接管桥梁明细表+养护经费" xfId="1372"/>
    <cellStyle name="差_样板村（合庆）_3标大芦线设施量明细+经费16.9.29_赵家沟防汛通道7座接管桥梁明细表+养护经费" xfId="1373"/>
    <cellStyle name="差_样板村（合庆）_第二季度河道考核情况（周浦所）" xfId="1374"/>
    <cellStyle name="差_样板村（合庆）_附表：农桥养护资金汇总表+明细表" xfId="1375"/>
    <cellStyle name="差_样板村（合庆）_扣三标五丰路桥养护资金2016年1月份2018年5月" xfId="1376"/>
    <cellStyle name="差_样板村（合庆）_南汇所2013年中检查各镇考核评分表（已打分）" xfId="1377"/>
    <cellStyle name="差_样板村（合庆）_南片二标6.17" xfId="1378"/>
    <cellStyle name="差_样板村（合庆）_外环运河、长界港接管桥梁明细表+养护经费9.30" xfId="1379"/>
    <cellStyle name="差_样板村（合庆）_修正  附表2：区管农桥养护设施工程量汇总表（1标）10.26" xfId="1380"/>
    <cellStyle name="差_样板村（合庆）_养护二标桥梁河道分部明细16.6.8" xfId="1381"/>
    <cellStyle name="差_样板村（合庆）_养护二标桥梁河道分部明细16.6.8_桥梁按河道进行编号16.6.13-给养护单位校对-三标返回" xfId="1382"/>
    <cellStyle name="差_样板村（合庆）_养护二标桥梁河道分部明细16.6.8_桥梁按河道进行编号16.6.13-给养护单位校对-三标返回_2017年区管农桥养护设施工程量汇总表（2标）16.11.22返回" xfId="1383"/>
    <cellStyle name="差_样板村（合庆）_养护二标桥梁河道分部明细16.6.8_桥梁按河道进行编号16.6.13-给养护单位校对-三标返回_2017年区管农桥养护设施工程量汇总表（2标）16.11.22返回_20171018-573座养护资金汇总表附表+资金拨付附表" xfId="1384"/>
    <cellStyle name="差_样板村（合庆）_养护二标桥梁河道分部明细16.6.8_桥梁按河道进行编号16.6.13-给养护单位校对-三标返回_2017年区管农桥养护设施工程量汇总表（2标）16.11.22返回_20180422朝农公路桥养护经费" xfId="1385"/>
    <cellStyle name="差_样板村（合庆）_养护二标桥梁河道分部明细16.6.8_桥梁按河道进行编号16.6.13-给养护单位校对-三标返回_2017年区管农桥养护设施工程量汇总表（2标）16.11.22返回_养护三标报价清单、明细表171010" xfId="1386"/>
    <cellStyle name="差_样板村（合庆）_养护二标桥梁河道分部明细16.6.8_桥梁按河道进行编号16.6.13-给养护单位校对-三标返回_2017年区管农桥养护设施工程量汇总表（3标）16.12.6返回新" xfId="1387"/>
    <cellStyle name="差_样板村（合庆）_养护二标桥梁河道分部明细16.6.8_桥梁按河道进行编号16.6.13-给养护单位校对-三标返回_2017年区管农桥养护设施工程量汇总表（3标）16.12.6返回新_20171018-573座养护资金汇总表附表+资金拨付附表" xfId="1388"/>
    <cellStyle name="差_样板村（合庆）_养护二标桥梁河道分部明细16.6.8_桥梁按河道进行编号16.6.13-给养护单位校对-三标返回_2017年区管农桥养护设施工程量汇总表（3标）16.12.6返回新_20180422朝农公路桥养护经费" xfId="1389"/>
    <cellStyle name="差_样板村（合庆）_养护二标桥梁河道分部明细16.6.8_桥梁按河道进行编号16.6.13-给养护单位校对-三标返回_2017年区管农桥养护设施工程量汇总表（3标）16.12.6返回新_养护三标报价清单、明细表171010" xfId="1390"/>
    <cellStyle name="差_样板村（合庆）_养护三标报价清单、明细表171010" xfId="1391"/>
    <cellStyle name="差_样板村（合庆）_养护三标桥梁河道分部明细-改16.6.8" xfId="1392"/>
    <cellStyle name="差_样板村（合庆）_养护三标桥梁河道分部明细-改16.6.8_桥梁按河道进行编号16.6.13-给养护单位校对-三标返回" xfId="1393"/>
    <cellStyle name="差_样板村（合庆）_养护三标桥梁河道分部明细-改16.6.8_桥梁按河道进行编号16.6.13-给养护单位校对-三标返回_2017年区管农桥养护设施工程量汇总表（2标）16.11.22返回" xfId="1394"/>
    <cellStyle name="差_样板村（合庆）_养护三标桥梁河道分部明细-改16.6.8_桥梁按河道进行编号16.6.13-给养护单位校对-三标返回_2017年区管农桥养护设施工程量汇总表（2标）16.11.22返回_20171018-573座养护资金汇总表附表+资金拨付附表" xfId="1395"/>
    <cellStyle name="差_样板村（合庆）_养护三标桥梁河道分部明细-改16.6.8_桥梁按河道进行编号16.6.13-给养护单位校对-三标返回_2017年区管农桥养护设施工程量汇总表（2标）16.11.22返回_20180422朝农公路桥养护经费" xfId="1396"/>
    <cellStyle name="差_样板村（合庆）_养护三标桥梁河道分部明细-改16.6.8_桥梁按河道进行编号16.6.13-给养护单位校对-三标返回_2017年区管农桥养护设施工程量汇总表（2标）16.11.22返回_养护三标报价清单、明细表171010" xfId="1397"/>
    <cellStyle name="差_样板村（合庆）_养护三标桥梁河道分部明细-改16.6.8_桥梁按河道进行编号16.6.13-给养护单位校对-三标返回_2017年区管农桥养护设施工程量汇总表（3标）16.12.6返回新" xfId="1398"/>
    <cellStyle name="差_样板村（合庆）_养护三标桥梁河道分部明细-改16.6.8_桥梁按河道进行编号16.6.13-给养护单位校对-三标返回_2017年区管农桥养护设施工程量汇总表（3标）16.12.6返回新_20171018-573座养护资金汇总表附表+资金拨付附表" xfId="1399"/>
    <cellStyle name="差_样板村（合庆）_养护三标桥梁河道分部明细-改16.6.8_桥梁按河道进行编号16.6.13-给养护单位校对-三标返回_2017年区管农桥养护设施工程量汇总表（3标）16.12.6返回新_20180422朝农公路桥养护经费" xfId="1400"/>
    <cellStyle name="差_样板村（合庆）_养护三标桥梁河道分部明细-改16.6.8_桥梁按河道进行编号16.6.13-给养护单位校对-三标返回_2017年区管农桥养护设施工程量汇总表（3标）16.12.6返回新_养护三标报价清单、明细表171010" xfId="1401"/>
    <cellStyle name="差_样板村（合庆）_张家浜两侧（代防汛通道）接管桥梁明细表+养护经费" xfId="1402"/>
    <cellStyle name="差_样板村（合庆）_赵家沟防汛通道7座接管桥梁明细表+养护经费" xfId="1403"/>
    <cellStyle name="差_样板村(唐镇)" xfId="1404"/>
    <cellStyle name="差_样板村(唐镇)_16.11.10-580座桥梁基本信息表" xfId="1405"/>
    <cellStyle name="差_样板村(唐镇)_17年1标报价-每桥报价清单、明细表17年7月" xfId="1406"/>
    <cellStyle name="差_样板村(唐镇)_17年3标报价-每桥报价清单、明细表17年7月" xfId="1407"/>
    <cellStyle name="差_样板村(唐镇)_17年新2标报价-每座桥计算、明细表2017年10月" xfId="1408"/>
    <cellStyle name="差_样板村(唐镇)_1标2017.4.1-2017.7 .31养护经费" xfId="1409"/>
    <cellStyle name="差_样板村(唐镇)_2016年1标区管农桥养护投标价" xfId="1410"/>
    <cellStyle name="差_样板村(唐镇)_20171018-573座养护资金汇总表附表+资金拨付附表" xfId="1411"/>
    <cellStyle name="差_样板村(唐镇)_2017年区管农桥养护设施工程量汇总表（2标）16.11.22返回" xfId="1412"/>
    <cellStyle name="差_样板村(唐镇)_2017年区管农桥养护设施工程量汇总表（2标）16.11.22返回_20171018-573座养护资金汇总表附表+资金拨付附表" xfId="1413"/>
    <cellStyle name="差_样板村(唐镇)_2017年区管农桥养护设施工程量汇总表（2标）16.11.22返回_20180422朝农公路桥养护经费" xfId="1414"/>
    <cellStyle name="差_样板村(唐镇)_2017年区管农桥养护设施工程量汇总表（2标）16.11.22返回_养护三标报价清单、明细表171010" xfId="1415"/>
    <cellStyle name="差_样板村(唐镇)_2017年区管农桥养护设施工程量汇总表（3标）16.12.6返回新" xfId="1416"/>
    <cellStyle name="差_样板村(唐镇)_2017年区管农桥养护设施工程量汇总表（3标）16.12.6返回新_20171018-573座养护资金汇总表附表+资金拨付附表" xfId="1417"/>
    <cellStyle name="差_样板村(唐镇)_2017年区管农桥养护设施工程量汇总表（3标）16.12.6返回新_20180422朝农公路桥养护经费" xfId="1418"/>
    <cellStyle name="差_样板村(唐镇)_2017年区管农桥养护设施工程量汇总表（3标）16.12.6返回新_养护三标报价清单、明细表171010" xfId="1419"/>
    <cellStyle name="差_样板村(唐镇)_2标2017.4.1-2017.7 .31养护经费" xfId="1420"/>
    <cellStyle name="差_样板村(唐镇)_3标大芦线设施量明细+经费16.9.29" xfId="1421"/>
    <cellStyle name="差_样板村(唐镇)_3标大芦线设施量明细+经费16.9.29_1标2017.4.1-2017.7 .31养护经费" xfId="1422"/>
    <cellStyle name="差_样板村(唐镇)_3标大芦线设施量明细+经费16.9.29_张家浜两侧（代防汛通道）接管桥梁明细表+养护经费" xfId="1423"/>
    <cellStyle name="差_样板村(唐镇)_3标大芦线设施量明细+经费16.9.29_赵家沟防汛通道7座接管桥梁明细表+养护经费" xfId="1424"/>
    <cellStyle name="差_样板村(唐镇)_第二季度河道考核情况（周浦所）" xfId="1425"/>
    <cellStyle name="差_样板村(唐镇)_附表：农桥养护资金汇总表+明细表" xfId="1426"/>
    <cellStyle name="差_样板村(唐镇)_扣三标五丰路桥养护资金2016年1月份2018年5月" xfId="1427"/>
    <cellStyle name="差_样板村(唐镇)_南汇所2013年中检查各镇考核评分表（已打分）" xfId="1428"/>
    <cellStyle name="差_样板村(唐镇)_南片二标6.17" xfId="1429"/>
    <cellStyle name="差_样板村(唐镇)_外环运河、长界港接管桥梁明细表+养护经费9.30" xfId="1430"/>
    <cellStyle name="差_样板村(唐镇)_修正  附表2：区管农桥养护设施工程量汇总表（1标）10.26" xfId="1431"/>
    <cellStyle name="差_样板村(唐镇)_养护二标桥梁河道分部明细16.6.8" xfId="1432"/>
    <cellStyle name="差_样板村(唐镇)_养护二标桥梁河道分部明细16.6.8_桥梁按河道进行编号16.6.13-给养护单位校对-三标返回" xfId="1433"/>
    <cellStyle name="差_样板村(唐镇)_养护二标桥梁河道分部明细16.6.8_桥梁按河道进行编号16.6.13-给养护单位校对-三标返回_2017年区管农桥养护设施工程量汇总表（2标）16.11.22返回" xfId="1434"/>
    <cellStyle name="差_样板村(唐镇)_养护二标桥梁河道分部明细16.6.8_桥梁按河道进行编号16.6.13-给养护单位校对-三标返回_2017年区管农桥养护设施工程量汇总表（2标）16.11.22返回_20171018-573座养护资金汇总表附表+资金拨付附表" xfId="1435"/>
    <cellStyle name="差_样板村(唐镇)_养护二标桥梁河道分部明细16.6.8_桥梁按河道进行编号16.6.13-给养护单位校对-三标返回_2017年区管农桥养护设施工程量汇总表（2标）16.11.22返回_20180422朝农公路桥养护经费" xfId="1436"/>
    <cellStyle name="差_样板村(唐镇)_养护二标桥梁河道分部明细16.6.8_桥梁按河道进行编号16.6.13-给养护单位校对-三标返回_2017年区管农桥养护设施工程量汇总表（2标）16.11.22返回_养护三标报价清单、明细表171010" xfId="1437"/>
    <cellStyle name="差_样板村(唐镇)_养护二标桥梁河道分部明细16.6.8_桥梁按河道进行编号16.6.13-给养护单位校对-三标返回_2017年区管农桥养护设施工程量汇总表（3标）16.12.6返回新" xfId="1438"/>
    <cellStyle name="差_样板村(唐镇)_养护二标桥梁河道分部明细16.6.8_桥梁按河道进行编号16.6.13-给养护单位校对-三标返回_2017年区管农桥养护设施工程量汇总表（3标）16.12.6返回新_20171018-573座养护资金汇总表附表+资金拨付附表" xfId="1439"/>
    <cellStyle name="差_样板村(唐镇)_养护二标桥梁河道分部明细16.6.8_桥梁按河道进行编号16.6.13-给养护单位校对-三标返回_2017年区管农桥养护设施工程量汇总表（3标）16.12.6返回新_20180422朝农公路桥养护经费" xfId="1440"/>
    <cellStyle name="差_样板村(唐镇)_养护二标桥梁河道分部明细16.6.8_桥梁按河道进行编号16.6.13-给养护单位校对-三标返回_2017年区管农桥养护设施工程量汇总表（3标）16.12.6返回新_养护三标报价清单、明细表171010" xfId="1441"/>
    <cellStyle name="差_样板村(唐镇)_养护三标报价清单、明细表171010" xfId="1442"/>
    <cellStyle name="差_样板村(唐镇)_养护三标桥梁河道分部明细-改16.6.8" xfId="1443"/>
    <cellStyle name="差_样板村(唐镇)_养护三标桥梁河道分部明细-改16.6.8_桥梁按河道进行编号16.6.13-给养护单位校对-三标返回" xfId="1444"/>
    <cellStyle name="差_样板村(唐镇)_养护三标桥梁河道分部明细-改16.6.8_桥梁按河道进行编号16.6.13-给养护单位校对-三标返回_2017年区管农桥养护设施工程量汇总表（2标）16.11.22返回" xfId="1445"/>
    <cellStyle name="差_样板村(唐镇)_养护三标桥梁河道分部明细-改16.6.8_桥梁按河道进行编号16.6.13-给养护单位校对-三标返回_2017年区管农桥养护设施工程量汇总表（2标）16.11.22返回_20171018-573座养护资金汇总表附表+资金拨付附表" xfId="1446"/>
    <cellStyle name="差_样板村(唐镇)_养护三标桥梁河道分部明细-改16.6.8_桥梁按河道进行编号16.6.13-给养护单位校对-三标返回_2017年区管农桥养护设施工程量汇总表（2标）16.11.22返回_20180422朝农公路桥养护经费" xfId="1447"/>
    <cellStyle name="差_样板村(唐镇)_养护三标桥梁河道分部明细-改16.6.8_桥梁按河道进行编号16.6.13-给养护单位校对-三标返回_2017年区管农桥养护设施工程量汇总表（2标）16.11.22返回_养护三标报价清单、明细表171010" xfId="1448"/>
    <cellStyle name="差_样板村(唐镇)_养护三标桥梁河道分部明细-改16.6.8_桥梁按河道进行编号16.6.13-给养护单位校对-三标返回_2017年区管农桥养护设施工程量汇总表（3标）16.12.6返回新" xfId="1449"/>
    <cellStyle name="差_样板村(唐镇)_养护三标桥梁河道分部明细-改16.6.8_桥梁按河道进行编号16.6.13-给养护单位校对-三标返回_2017年区管农桥养护设施工程量汇总表（3标）16.12.6返回新_20171018-573座养护资金汇总表附表+资金拨付附表" xfId="1450"/>
    <cellStyle name="差_样板村(唐镇)_养护三标桥梁河道分部明细-改16.6.8_桥梁按河道进行编号16.6.13-给养护单位校对-三标返回_2017年区管农桥养护设施工程量汇总表（3标）16.12.6返回新_20180422朝农公路桥养护经费" xfId="1451"/>
    <cellStyle name="差_样板村(唐镇)_养护三标桥梁河道分部明细-改16.6.8_桥梁按河道进行编号16.6.13-给养护单位校对-三标返回_2017年区管农桥养护设施工程量汇总表（3标）16.12.6返回新_养护三标报价清单、明细表171010" xfId="1452"/>
    <cellStyle name="差_样板村(唐镇)_张家浜两侧（代防汛通道）接管桥梁明细表+养护经费" xfId="1453"/>
    <cellStyle name="差_样板村(唐镇)_赵家沟防汛通道7座接管桥梁明细表+养护经费" xfId="1454"/>
    <cellStyle name="差_样板村汇总" xfId="1455"/>
    <cellStyle name="差_样板村及星级河道创建计划表、绿化培训报名（祝桥）" xfId="1456"/>
    <cellStyle name="差_样板村及星级河道创建计划表、绿化培训报名（祝桥）_16.11.10-580座桥梁基本信息表" xfId="1457"/>
    <cellStyle name="差_样板村及星级河道创建计划表、绿化培训报名（祝桥）_17年1标报价-每桥报价清单、明细表17年7月" xfId="1458"/>
    <cellStyle name="差_样板村及星级河道创建计划表、绿化培训报名（祝桥）_17年3标报价-每桥报价清单、明细表17年7月" xfId="1459"/>
    <cellStyle name="差_样板村及星级河道创建计划表、绿化培训报名（祝桥）_17年新2标报价-每座桥计算、明细表2017年10月" xfId="1460"/>
    <cellStyle name="差_样板村及星级河道创建计划表、绿化培训报名（祝桥）_1标2017.4.1-2017.7 .31养护经费" xfId="1461"/>
    <cellStyle name="差_样板村及星级河道创建计划表、绿化培训报名（祝桥）_2016年1标区管农桥养护投标价" xfId="1462"/>
    <cellStyle name="差_样板村及星级河道创建计划表、绿化培训报名（祝桥）_20171018-573座养护资金汇总表附表+资金拨付附表" xfId="1463"/>
    <cellStyle name="差_样板村及星级河道创建计划表、绿化培训报名（祝桥）_2017年区管农桥养护设施工程量汇总表（2标）16.11.22返回" xfId="1464"/>
    <cellStyle name="差_样板村及星级河道创建计划表、绿化培训报名（祝桥）_2017年区管农桥养护设施工程量汇总表（2标）16.11.22返回_20171018-573座养护资金汇总表附表+资金拨付附表" xfId="1465"/>
    <cellStyle name="差_样板村及星级河道创建计划表、绿化培训报名（祝桥）_2017年区管农桥养护设施工程量汇总表（2标）16.11.22返回_20180422朝农公路桥养护经费" xfId="1466"/>
    <cellStyle name="差_样板村及星级河道创建计划表、绿化培训报名（祝桥）_2017年区管农桥养护设施工程量汇总表（2标）16.11.22返回_养护三标报价清单、明细表171010" xfId="1467"/>
    <cellStyle name="差_样板村及星级河道创建计划表、绿化培训报名（祝桥）_2017年区管农桥养护设施工程量汇总表（3标）16.12.6返回新" xfId="1468"/>
    <cellStyle name="差_样板村及星级河道创建计划表、绿化培训报名（祝桥）_2017年区管农桥养护设施工程量汇总表（3标）16.12.6返回新_20171018-573座养护资金汇总表附表+资金拨付附表" xfId="1469"/>
    <cellStyle name="差_样板村及星级河道创建计划表、绿化培训报名（祝桥）_2017年区管农桥养护设施工程量汇总表（3标）16.12.6返回新_20180422朝农公路桥养护经费" xfId="1470"/>
    <cellStyle name="差_样板村及星级河道创建计划表、绿化培训报名（祝桥）_2017年区管农桥养护设施工程量汇总表（3标）16.12.6返回新_养护三标报价清单、明细表171010" xfId="1471"/>
    <cellStyle name="差_样板村及星级河道创建计划表、绿化培训报名（祝桥）_2标2017.4.1-2017.7 .31养护经费" xfId="1472"/>
    <cellStyle name="差_样板村及星级河道创建计划表、绿化培训报名（祝桥）_3标大芦线设施量明细+经费16.9.29" xfId="1473"/>
    <cellStyle name="差_样板村及星级河道创建计划表、绿化培训报名（祝桥）_3标大芦线设施量明细+经费16.9.29_1标2017.4.1-2017.7 .31养护经费" xfId="1474"/>
    <cellStyle name="差_样板村及星级河道创建计划表、绿化培训报名（祝桥）_3标大芦线设施量明细+经费16.9.29_张家浜两侧（代防汛通道）接管桥梁明细表+养护经费" xfId="1475"/>
    <cellStyle name="差_样板村及星级河道创建计划表、绿化培训报名（祝桥）_3标大芦线设施量明细+经费16.9.29_赵家沟防汛通道7座接管桥梁明细表+养护经费" xfId="1476"/>
    <cellStyle name="差_样板村及星级河道创建计划表、绿化培训报名（祝桥）_第二季度河道考核情况（周浦所）" xfId="1477"/>
    <cellStyle name="差_样板村及星级河道创建计划表、绿化培训报名（祝桥）_附表：农桥养护资金汇总表+明细表" xfId="1478"/>
    <cellStyle name="差_样板村及星级河道创建计划表、绿化培训报名（祝桥）_扣三标五丰路桥养护资金2016年1月份2018年5月" xfId="1479"/>
    <cellStyle name="差_样板村及星级河道创建计划表、绿化培训报名（祝桥）_南汇所2013年中检查各镇考核评分表（已打分）" xfId="1480"/>
    <cellStyle name="差_样板村及星级河道创建计划表、绿化培训报名（祝桥）_南片二标6.17" xfId="1481"/>
    <cellStyle name="差_样板村及星级河道创建计划表、绿化培训报名（祝桥）_外环运河、长界港接管桥梁明细表+养护经费9.30" xfId="1482"/>
    <cellStyle name="差_样板村及星级河道创建计划表、绿化培训报名（祝桥）_修正  附表2：区管农桥养护设施工程量汇总表（1标）10.26" xfId="1483"/>
    <cellStyle name="差_样板村及星级河道创建计划表、绿化培训报名（祝桥）_养护二标桥梁河道分部明细16.6.8" xfId="1484"/>
    <cellStyle name="差_样板村及星级河道创建计划表、绿化培训报名（祝桥）_养护二标桥梁河道分部明细16.6.8_桥梁按河道进行编号16.6.13-给养护单位校对-三标返回" xfId="1485"/>
    <cellStyle name="差_样板村及星级河道创建计划表、绿化培训报名（祝桥）_养护二标桥梁河道分部明细16.6.8_桥梁按河道进行编号16.6.13-给养护单位校对-三标返回_2017年区管农桥养护设施工程量汇总表（2标）16.11.22返回" xfId="1486"/>
    <cellStyle name="差_样板村及星级河道创建计划表、绿化培训报名（祝桥）_养护二标桥梁河道分部明细16.6.8_桥梁按河道进行编号16.6.13-给养护单位校对-三标返回_2017年区管农桥养护设施工程量汇总表（2标）16.11.22返回_20171018-573座养护资金汇总表附表+资金拨付附表" xfId="1487"/>
    <cellStyle name="差_样板村及星级河道创建计划表、绿化培训报名（祝桥）_养护二标桥梁河道分部明细16.6.8_桥梁按河道进行编号16.6.13-给养护单位校对-三标返回_2017年区管农桥养护设施工程量汇总表（2标）16.11.22返回_20180422朝农公路桥养护经费" xfId="1488"/>
    <cellStyle name="差_样板村及星级河道创建计划表、绿化培训报名（祝桥）_养护二标桥梁河道分部明细16.6.8_桥梁按河道进行编号16.6.13-给养护单位校对-三标返回_2017年区管农桥养护设施工程量汇总表（2标）16.11.22返回_养护三标报价清单、明细表171010" xfId="1489"/>
    <cellStyle name="差_样板村及星级河道创建计划表、绿化培训报名（祝桥）_养护二标桥梁河道分部明细16.6.8_桥梁按河道进行编号16.6.13-给养护单位校对-三标返回_2017年区管农桥养护设施工程量汇总表（3标）16.12.6返回新" xfId="1490"/>
    <cellStyle name="差_样板村及星级河道创建计划表、绿化培训报名（祝桥）_养护二标桥梁河道分部明细16.6.8_桥梁按河道进行编号16.6.13-给养护单位校对-三标返回_2017年区管农桥养护设施工程量汇总表（3标）16.12.6返回新_20171018-573座养护资金汇总表附表+资金拨付附表" xfId="1491"/>
    <cellStyle name="差_样板村及星级河道创建计划表、绿化培训报名（祝桥）_养护二标桥梁河道分部明细16.6.8_桥梁按河道进行编号16.6.13-给养护单位校对-三标返回_2017年区管农桥养护设施工程量汇总表（3标）16.12.6返回新_20180422朝农公路桥养护经费" xfId="1492"/>
    <cellStyle name="差_样板村及星级河道创建计划表、绿化培训报名（祝桥）_养护二标桥梁河道分部明细16.6.8_桥梁按河道进行编号16.6.13-给养护单位校对-三标返回_2017年区管农桥养护设施工程量汇总表（3标）16.12.6返回新_养护三标报价清单、明细表171010" xfId="1493"/>
    <cellStyle name="差_样板村及星级河道创建计划表、绿化培训报名（祝桥）_养护三标报价清单、明细表171010" xfId="1494"/>
    <cellStyle name="差_样板村及星级河道创建计划表、绿化培训报名（祝桥）_养护三标桥梁河道分部明细-改16.6.8" xfId="1495"/>
    <cellStyle name="差_样板村及星级河道创建计划表、绿化培训报名（祝桥）_养护三标桥梁河道分部明细-改16.6.8_桥梁按河道进行编号16.6.13-给养护单位校对-三标返回" xfId="1496"/>
    <cellStyle name="差_样板村及星级河道创建计划表、绿化培训报名（祝桥）_养护三标桥梁河道分部明细-改16.6.8_桥梁按河道进行编号16.6.13-给养护单位校对-三标返回_2017年区管农桥养护设施工程量汇总表（2标）16.11.22返回" xfId="1497"/>
    <cellStyle name="差_样板村及星级河道创建计划表、绿化培训报名（祝桥）_养护三标桥梁河道分部明细-改16.6.8_桥梁按河道进行编号16.6.13-给养护单位校对-三标返回_2017年区管农桥养护设施工程量汇总表（2标）16.11.22返回_20171018-573座养护资金汇总表附表+资金拨付附表" xfId="1498"/>
    <cellStyle name="差_样板村及星级河道创建计划表、绿化培训报名（祝桥）_养护三标桥梁河道分部明细-改16.6.8_桥梁按河道进行编号16.6.13-给养护单位校对-三标返回_2017年区管农桥养护设施工程量汇总表（2标）16.11.22返回_20180422朝农公路桥养护经费" xfId="1499"/>
    <cellStyle name="差_样板村及星级河道创建计划表、绿化培训报名（祝桥）_养护三标桥梁河道分部明细-改16.6.8_桥梁按河道进行编号16.6.13-给养护单位校对-三标返回_2017年区管农桥养护设施工程量汇总表（2标）16.11.22返回_养护三标报价清单、明细表171010" xfId="1500"/>
    <cellStyle name="差_样板村及星级河道创建计划表、绿化培训报名（祝桥）_养护三标桥梁河道分部明细-改16.6.8_桥梁按河道进行编号16.6.13-给养护单位校对-三标返回_2017年区管农桥养护设施工程量汇总表（3标）16.12.6返回新" xfId="1501"/>
    <cellStyle name="差_样板村及星级河道创建计划表、绿化培训报名（祝桥）_养护三标桥梁河道分部明细-改16.6.8_桥梁按河道进行编号16.6.13-给养护单位校对-三标返回_2017年区管农桥养护设施工程量汇总表（3标）16.12.6返回新_20171018-573座养护资金汇总表附表+资金拨付附表" xfId="1502"/>
    <cellStyle name="差_样板村及星级河道创建计划表、绿化培训报名（祝桥）_养护三标桥梁河道分部明细-改16.6.8_桥梁按河道进行编号16.6.13-给养护单位校对-三标返回_2017年区管农桥养护设施工程量汇总表（3标）16.12.6返回新_20180422朝农公路桥养护经费" xfId="1503"/>
    <cellStyle name="差_样板村及星级河道创建计划表、绿化培训报名（祝桥）_养护三标桥梁河道分部明细-改16.6.8_桥梁按河道进行编号16.6.13-给养护单位校对-三标返回_2017年区管农桥养护设施工程量汇总表（3标）16.12.6返回新_养护三标报价清单、明细表171010" xfId="1504"/>
    <cellStyle name="差_样板村及星级河道创建计划表、绿化培训报名（祝桥）_张家浜两侧（代防汛通道）接管桥梁明细表+养护经费" xfId="1505"/>
    <cellStyle name="差_样板村及星级河道创建计划表、绿化培训报名（祝桥）_赵家沟防汛通道7座接管桥梁明细表+养护经费" xfId="1506"/>
    <cellStyle name="差_张家浜两侧（代防汛通道）接管桥梁明细表+养护经费" xfId="1507"/>
    <cellStyle name="差_张江镇" xfId="1508"/>
    <cellStyle name="差_赵家沟防汛通道7座接管桥梁明细表+养护经费" xfId="1509"/>
    <cellStyle name="差_周康航新 样板村创建表" xfId="1510"/>
    <cellStyle name="差_周康航新 样板村创建表_16.11.10-580座桥梁基本信息表" xfId="1511"/>
    <cellStyle name="差_周康航新 样板村创建表_17年1标报价-每桥报价清单、明细表17年7月" xfId="1512"/>
    <cellStyle name="差_周康航新 样板村创建表_17年3标报价-每桥报价清单、明细表17年7月" xfId="1513"/>
    <cellStyle name="差_周康航新 样板村创建表_17年新2标报价-每座桥计算、明细表2017年10月" xfId="1514"/>
    <cellStyle name="差_周康航新 样板村创建表_1标2017.4.1-2017.7 .31养护经费" xfId="1515"/>
    <cellStyle name="差_周康航新 样板村创建表_2016年1标区管农桥养护投标价" xfId="1516"/>
    <cellStyle name="差_周康航新 样板村创建表_20171018-573座养护资金汇总表附表+资金拨付附表" xfId="1517"/>
    <cellStyle name="差_周康航新 样板村创建表_2017年区管农桥养护设施工程量汇总表（2标）16.11.22返回" xfId="1518"/>
    <cellStyle name="差_周康航新 样板村创建表_2017年区管农桥养护设施工程量汇总表（2标）16.11.22返回_20171018-573座养护资金汇总表附表+资金拨付附表" xfId="1519"/>
    <cellStyle name="差_周康航新 样板村创建表_2017年区管农桥养护设施工程量汇总表（2标）16.11.22返回_20180422朝农公路桥养护经费" xfId="1520"/>
    <cellStyle name="差_周康航新 样板村创建表_2017年区管农桥养护设施工程量汇总表（2标）16.11.22返回_养护三标报价清单、明细表171010" xfId="1521"/>
    <cellStyle name="差_周康航新 样板村创建表_2017年区管农桥养护设施工程量汇总表（3标）16.12.6返回新" xfId="1522"/>
    <cellStyle name="差_周康航新 样板村创建表_2017年区管农桥养护设施工程量汇总表（3标）16.12.6返回新_20171018-573座养护资金汇总表附表+资金拨付附表" xfId="1523"/>
    <cellStyle name="差_周康航新 样板村创建表_2017年区管农桥养护设施工程量汇总表（3标）16.12.6返回新_20180422朝农公路桥养护经费" xfId="1524"/>
    <cellStyle name="差_周康航新 样板村创建表_2017年区管农桥养护设施工程量汇总表（3标）16.12.6返回新_养护三标报价清单、明细表171010" xfId="1525"/>
    <cellStyle name="差_周康航新 样板村创建表_2标2017.4.1-2017.7 .31养护经费" xfId="1526"/>
    <cellStyle name="差_周康航新 样板村创建表_3标大芦线设施量明细+经费16.9.29" xfId="1527"/>
    <cellStyle name="差_周康航新 样板村创建表_3标大芦线设施量明细+经费16.9.29_1标2017.4.1-2017.7 .31养护经费" xfId="1528"/>
    <cellStyle name="差_周康航新 样板村创建表_3标大芦线设施量明细+经费16.9.29_张家浜两侧（代防汛通道）接管桥梁明细表+养护经费" xfId="1529"/>
    <cellStyle name="差_周康航新 样板村创建表_3标大芦线设施量明细+经费16.9.29_赵家沟防汛通道7座接管桥梁明细表+养护经费" xfId="1530"/>
    <cellStyle name="差_周康航新 样板村创建表_第二季度河道考核情况（周浦所）" xfId="1531"/>
    <cellStyle name="差_周康航新 样板村创建表_附表：农桥养护资金汇总表+明细表" xfId="1532"/>
    <cellStyle name="差_周康航新 样板村创建表_扣三标五丰路桥养护资金2016年1月份2018年5月" xfId="1533"/>
    <cellStyle name="差_周康航新 样板村创建表_南汇所2013年中检查各镇考核评分表（已打分）" xfId="1534"/>
    <cellStyle name="差_周康航新 样板村创建表_南片二标6.17" xfId="1535"/>
    <cellStyle name="差_周康航新 样板村创建表_外环运河、长界港接管桥梁明细表+养护经费9.30" xfId="1536"/>
    <cellStyle name="差_周康航新 样板村创建表_修正  附表2：区管农桥养护设施工程量汇总表（1标）10.26" xfId="1537"/>
    <cellStyle name="差_周康航新 样板村创建表_养护二标桥梁河道分部明细16.6.8" xfId="1538"/>
    <cellStyle name="差_周康航新 样板村创建表_养护二标桥梁河道分部明细16.6.8_桥梁按河道进行编号16.6.13-给养护单位校对-三标返回" xfId="1539"/>
    <cellStyle name="差_周康航新 样板村创建表_养护二标桥梁河道分部明细16.6.8_桥梁按河道进行编号16.6.13-给养护单位校对-三标返回_2017年区管农桥养护设施工程量汇总表（2标）16.11.22返回" xfId="1540"/>
    <cellStyle name="差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1541"/>
    <cellStyle name="差_周康航新 样板村创建表_养护二标桥梁河道分部明细16.6.8_桥梁按河道进行编号16.6.13-给养护单位校对-三标返回_2017年区管农桥养护设施工程量汇总表（2标）16.11.22返回_20180422朝农公路桥养护经费" xfId="1542"/>
    <cellStyle name="差_周康航新 样板村创建表_养护二标桥梁河道分部明细16.6.8_桥梁按河道进行编号16.6.13-给养护单位校对-三标返回_2017年区管农桥养护设施工程量汇总表（2标）16.11.22返回_养护三标报价清单、明细表171010" xfId="1543"/>
    <cellStyle name="差_周康航新 样板村创建表_养护二标桥梁河道分部明细16.6.8_桥梁按河道进行编号16.6.13-给养护单位校对-三标返回_2017年区管农桥养护设施工程量汇总表（3标）16.12.6返回新" xfId="1544"/>
    <cellStyle name="差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1545"/>
    <cellStyle name="差_周康航新 样板村创建表_养护二标桥梁河道分部明细16.6.8_桥梁按河道进行编号16.6.13-给养护单位校对-三标返回_2017年区管农桥养护设施工程量汇总表（3标）16.12.6返回新_20180422朝农公路桥养护经费" xfId="1546"/>
    <cellStyle name="差_周康航新 样板村创建表_养护二标桥梁河道分部明细16.6.8_桥梁按河道进行编号16.6.13-给养护单位校对-三标返回_2017年区管农桥养护设施工程量汇总表（3标）16.12.6返回新_养护三标报价清单、明细表171010" xfId="1547"/>
    <cellStyle name="差_周康航新 样板村创建表_养护三标报价清单、明细表171010" xfId="1548"/>
    <cellStyle name="差_周康航新 样板村创建表_养护三标桥梁河道分部明细-改16.6.8" xfId="1549"/>
    <cellStyle name="差_周康航新 样板村创建表_养护三标桥梁河道分部明细-改16.6.8_桥梁按河道进行编号16.6.13-给养护单位校对-三标返回" xfId="1550"/>
    <cellStyle name="差_周康航新 样板村创建表_养护三标桥梁河道分部明细-改16.6.8_桥梁按河道进行编号16.6.13-给养护单位校对-三标返回_2017年区管农桥养护设施工程量汇总表（2标）16.11.22返回" xfId="1551"/>
    <cellStyle name="差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1552"/>
    <cellStyle name="差_周康航新 样板村创建表_养护三标桥梁河道分部明细-改16.6.8_桥梁按河道进行编号16.6.13-给养护单位校对-三标返回_2017年区管农桥养护设施工程量汇总表（2标）16.11.22返回_20180422朝农公路桥养护经费" xfId="1553"/>
    <cellStyle name="差_周康航新 样板村创建表_养护三标桥梁河道分部明细-改16.6.8_桥梁按河道进行编号16.6.13-给养护单位校对-三标返回_2017年区管农桥养护设施工程量汇总表（2标）16.11.22返回_养护三标报价清单、明细表171010" xfId="1554"/>
    <cellStyle name="差_周康航新 样板村创建表_养护三标桥梁河道分部明细-改16.6.8_桥梁按河道进行编号16.6.13-给养护单位校对-三标返回_2017年区管农桥养护设施工程量汇总表（3标）16.12.6返回新" xfId="1555"/>
    <cellStyle name="差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1556"/>
    <cellStyle name="差_周康航新 样板村创建表_养护三标桥梁河道分部明细-改16.6.8_桥梁按河道进行编号16.6.13-给养护单位校对-三标返回_2017年区管农桥养护设施工程量汇总表（3标）16.12.6返回新_20180422朝农公路桥养护经费" xfId="1557"/>
    <cellStyle name="差_周康航新 样板村创建表_养护三标桥梁河道分部明细-改16.6.8_桥梁按河道进行编号16.6.13-给养护单位校对-三标返回_2017年区管农桥养护设施工程量汇总表（3标）16.12.6返回新_养护三标报价清单、明细表171010" xfId="1558"/>
    <cellStyle name="差_周康航新 样板村创建表_张家浜两侧（代防汛通道）接管桥梁明细表+养护经费" xfId="1559"/>
    <cellStyle name="差_周康航新 样板村创建表_赵家沟防汛通道7座接管桥梁明细表+养护经费" xfId="1560"/>
    <cellStyle name="差_祝桥镇" xfId="1561"/>
    <cellStyle name="常规" xfId="0" builtinId="0"/>
    <cellStyle name="常规 10" xfId="5"/>
    <cellStyle name="常规 10 2" xfId="1562"/>
    <cellStyle name="常规 10 3" xfId="1563"/>
    <cellStyle name="常规 10 4" xfId="1564"/>
    <cellStyle name="常规 10 4 2" xfId="1565"/>
    <cellStyle name="常规 10 4 3" xfId="1566"/>
    <cellStyle name="常规 10_16.11.10-580座桥梁基本信息表" xfId="1567"/>
    <cellStyle name="常规 11" xfId="1568"/>
    <cellStyle name="常规 12" xfId="1569"/>
    <cellStyle name="常规 13" xfId="1570"/>
    <cellStyle name="常规 14" xfId="1571"/>
    <cellStyle name="常规 15" xfId="1572"/>
    <cellStyle name="常规 16" xfId="1573"/>
    <cellStyle name="常规 17" xfId="1574"/>
    <cellStyle name="常规 18" xfId="1575"/>
    <cellStyle name="常规 19" xfId="1576"/>
    <cellStyle name="常规 2" xfId="1577"/>
    <cellStyle name="常规 2 2" xfId="1578"/>
    <cellStyle name="常规 2 3" xfId="1579"/>
    <cellStyle name="常规 2_16.11.10-580座桥梁基本信息表" xfId="1580"/>
    <cellStyle name="常规 20" xfId="1581"/>
    <cellStyle name="常规 21" xfId="1582"/>
    <cellStyle name="常规 22" xfId="1583"/>
    <cellStyle name="常规 22 2" xfId="1584"/>
    <cellStyle name="常规 22 2 2" xfId="1585"/>
    <cellStyle name="常规 22 3" xfId="1586"/>
    <cellStyle name="常规 23" xfId="1587"/>
    <cellStyle name="常规 23 2" xfId="2"/>
    <cellStyle name="常规 23 2 2" xfId="1588"/>
    <cellStyle name="常规 23 2 2 2" xfId="1589"/>
    <cellStyle name="常规 23 2 2 3" xfId="1590"/>
    <cellStyle name="常规 23 3" xfId="1591"/>
    <cellStyle name="常规 23 3 2" xfId="3"/>
    <cellStyle name="常规 23 3 2 2" xfId="1592"/>
    <cellStyle name="常规 23 3 2 2 2" xfId="1593"/>
    <cellStyle name="常规 23 3 2 2 3" xfId="1594"/>
    <cellStyle name="常规 24" xfId="1595"/>
    <cellStyle name="常规 25" xfId="1596"/>
    <cellStyle name="常规 25 2" xfId="1597"/>
    <cellStyle name="常规 26" xfId="1598"/>
    <cellStyle name="常规 27" xfId="1599"/>
    <cellStyle name="常规 27 2" xfId="1600"/>
    <cellStyle name="常规 3" xfId="1601"/>
    <cellStyle name="常规 3 2" xfId="1602"/>
    <cellStyle name="常规 3 3" xfId="1603"/>
    <cellStyle name="常规 3_16.11.10-580座桥梁基本信息表" xfId="1604"/>
    <cellStyle name="常规 4" xfId="1605"/>
    <cellStyle name="常规 4 2" xfId="1606"/>
    <cellStyle name="常规 4_16.11.10-580座桥梁基本信息表" xfId="1607"/>
    <cellStyle name="常规 5" xfId="1608"/>
    <cellStyle name="常规 5 2" xfId="1609"/>
    <cellStyle name="常规 5_16.11.10-580座桥梁基本信息表" xfId="1610"/>
    <cellStyle name="常规 6" xfId="1611"/>
    <cellStyle name="常规 6 2" xfId="1612"/>
    <cellStyle name="常规 6_16.11.10-580座桥梁基本信息表" xfId="1613"/>
    <cellStyle name="常规 7" xfId="1614"/>
    <cellStyle name="常规 7 2" xfId="1615"/>
    <cellStyle name="常规 7_16.11.10-580座桥梁基本信息表" xfId="1616"/>
    <cellStyle name="常规 8" xfId="1617"/>
    <cellStyle name="常规 8 2" xfId="1618"/>
    <cellStyle name="常规 8_16.11.10-580座桥梁基本信息表" xfId="1619"/>
    <cellStyle name="常规 9" xfId="1620"/>
    <cellStyle name="常规 9 2" xfId="1621"/>
    <cellStyle name="常规 9_2017年区管农桥养护工程20170118" xfId="1622"/>
    <cellStyle name="常规_2015年农桥设施量调查表-15.4.29_复件 2017年区管农桥养护工程20170220 2 2" xfId="1623"/>
    <cellStyle name="常规_北蔡镇_复件 2017年区管农桥养护工程20170220" xfId="1624"/>
    <cellStyle name="常规_高桥镇_1_复件 2017年区管农桥养护工程20170220" xfId="1625"/>
    <cellStyle name="常规_高桥镇_4_复件 2017年区管农桥养护工程20170220" xfId="1626"/>
    <cellStyle name="常规_高桥镇_6_复件 2017年区管农桥养护工程20170220" xfId="1627"/>
    <cellStyle name="常规_高桥镇_复件 2017年区管农桥养护工程20170220" xfId="1628"/>
    <cellStyle name="常规_金桥镇_2_复件 2017年区管农桥养护工程20170220" xfId="1629"/>
    <cellStyle name="常规_金桥镇_3_复件 2017年区管农桥养护工程20170220" xfId="1630"/>
    <cellStyle name="常规_区管设施量（南片）_16.11.10-580座桥梁基本信息表_复件 2017年区管农桥养护工程20170220" xfId="1631"/>
    <cellStyle name="常规_三林镇_1_复件 2017年区管农桥养护工程20170220" xfId="1632"/>
    <cellStyle name="常规_三林镇_2_复件 2017年区管农桥养护工程20170220" xfId="1633"/>
    <cellStyle name="常规_三林镇_3_复件 2017年区管农桥养护工程20170220" xfId="1634"/>
    <cellStyle name="常规_三林镇_4_复件 2017年区管农桥养护工程20170220" xfId="1635"/>
    <cellStyle name="常规_三林镇_复件 2017年区管农桥养护工程20170220" xfId="1636"/>
    <cellStyle name="常规_张江镇_1_复件 2017年区管农桥养护工程20170220" xfId="1637"/>
    <cellStyle name="常规_张江镇_4_复件 2017年区管农桥养护工程20170220" xfId="1638"/>
    <cellStyle name="常规_张江镇_5_复件 2017年区管农桥养护工程20170220" xfId="1639"/>
    <cellStyle name="常规_张江镇_复件 2017年区管农桥养护工程20170220" xfId="1640"/>
    <cellStyle name="好 2" xfId="1641"/>
    <cellStyle name="好 2 2" xfId="1642"/>
    <cellStyle name="好 2_16.11.10-580座桥梁基本信息表" xfId="1643"/>
    <cellStyle name="好 3" xfId="1644"/>
    <cellStyle name="好_（2015年1标续标价）终稿14.4.20" xfId="1645"/>
    <cellStyle name="好_16.11.10-580座桥梁基本信息表" xfId="1646"/>
    <cellStyle name="好_17年1标报价-每桥报价清单、明细表17年7月" xfId="1647"/>
    <cellStyle name="好_17年新2标报价-每座桥计算、明细表2017年10月" xfId="1648"/>
    <cellStyle name="好_1标2017.4.1-2017.7 .31养护经费" xfId="1649"/>
    <cellStyle name="好_2012年大中修计划（全署）" xfId="1650"/>
    <cellStyle name="好_2012年大中修计划（全署）_2013年中检查评分表" xfId="1651"/>
    <cellStyle name="好_2012年大中修计划（全署）_Book1" xfId="1652"/>
    <cellStyle name="好_2012年大中修计划（全署）_Book1_16.11.10-580座桥梁基本信息表" xfId="1653"/>
    <cellStyle name="好_2012年大中修计划（全署）_Book1_17年1标报价-每桥报价清单、明细表17年7月" xfId="1654"/>
    <cellStyle name="好_2012年大中修计划（全署）_Book1_17年3标报价-每桥报价清单、明细表17年7月" xfId="1655"/>
    <cellStyle name="好_2012年大中修计划（全署）_Book1_17年新2标报价-每座桥计算、明细表2017年10月" xfId="1656"/>
    <cellStyle name="好_2012年大中修计划（全署）_Book1_1标2017.4.1-2017.7 .31养护经费" xfId="1657"/>
    <cellStyle name="好_2012年大中修计划（全署）_Book1_2016年1标区管农桥养护投标价" xfId="1658"/>
    <cellStyle name="好_2012年大中修计划（全署）_Book1_20171018-573座养护资金汇总表附表+资金拨付附表" xfId="1659"/>
    <cellStyle name="好_2012年大中修计划（全署）_Book1_2017年区管农桥养护设施工程量汇总表（2标）16.11.22返回" xfId="1660"/>
    <cellStyle name="好_2012年大中修计划（全署）_Book1_2017年区管农桥养护设施工程量汇总表（2标）16.11.22返回_20171018-573座养护资金汇总表附表+资金拨付附表" xfId="1661"/>
    <cellStyle name="好_2012年大中修计划（全署）_Book1_2017年区管农桥养护设施工程量汇总表（2标）16.11.22返回_20180422朝农公路桥养护经费" xfId="1662"/>
    <cellStyle name="好_2012年大中修计划（全署）_Book1_2017年区管农桥养护设施工程量汇总表（2标）16.11.22返回_养护三标报价清单、明细表171010" xfId="1663"/>
    <cellStyle name="好_2012年大中修计划（全署）_Book1_2017年区管农桥养护设施工程量汇总表（3标）16.12.6返回新" xfId="1664"/>
    <cellStyle name="好_2012年大中修计划（全署）_Book1_2017年区管农桥养护设施工程量汇总表（3标）16.12.6返回新_20171018-573座养护资金汇总表附表+资金拨付附表" xfId="1665"/>
    <cellStyle name="好_2012年大中修计划（全署）_Book1_2017年区管农桥养护设施工程量汇总表（3标）16.12.6返回新_20180422朝农公路桥养护经费" xfId="1666"/>
    <cellStyle name="好_2012年大中修计划（全署）_Book1_2017年区管农桥养护设施工程量汇总表（3标）16.12.6返回新_养护三标报价清单、明细表171010" xfId="1667"/>
    <cellStyle name="好_2012年大中修计划（全署）_Book1_2标2017.4.1-2017.7 .31养护经费" xfId="1668"/>
    <cellStyle name="好_2012年大中修计划（全署）_Book1_3标大芦线设施量明细+经费16.9.29" xfId="1669"/>
    <cellStyle name="好_2012年大中修计划（全署）_Book1_3标大芦线设施量明细+经费16.9.29_1标2017.4.1-2017.7 .31养护经费" xfId="1670"/>
    <cellStyle name="好_2012年大中修计划（全署）_Book1_3标大芦线设施量明细+经费16.9.29_张家浜两侧（代防汛通道）接管桥梁明细表+养护经费" xfId="1671"/>
    <cellStyle name="好_2012年大中修计划（全署）_Book1_3标大芦线设施量明细+经费16.9.29_赵家沟防汛通道7座接管桥梁明细表+养护经费" xfId="1672"/>
    <cellStyle name="好_2012年大中修计划（全署）_Book1_附表：农桥养护资金汇总表+明细表" xfId="1673"/>
    <cellStyle name="好_2012年大中修计划（全署）_Book1_扣三标五丰路桥养护资金2016年1月份2018年5月" xfId="1674"/>
    <cellStyle name="好_2012年大中修计划（全署）_Book1_南片二标6.17" xfId="1675"/>
    <cellStyle name="好_2012年大中修计划（全署）_Book1_桥梁按河道进行编号16.6.13" xfId="1676"/>
    <cellStyle name="好_2012年大中修计划（全署）_Book1_桥梁按河道进行编号16.6.8" xfId="1677"/>
    <cellStyle name="好_2012年大中修计划（全署）_Book1_外环运河、长界港接管桥梁明细表+养护经费9.30" xfId="1678"/>
    <cellStyle name="好_2012年大中修计划（全署）_Book1_修正  附表2：区管农桥养护设施工程量汇总表（1标）10.26" xfId="1679"/>
    <cellStyle name="好_2012年大中修计划（全署）_Book1_养护二标桥梁河道分部明细16.6.8" xfId="1680"/>
    <cellStyle name="好_2012年大中修计划（全署）_Book1_养护二标桥梁河道分部明细16.6.8_16.10.24-580座桥梁基本信息表" xfId="1681"/>
    <cellStyle name="好_2012年大中修计划（全署）_Book1_养护二标桥梁河道分部明细16.6.8_桥梁按河道进行编号16.10.12汇总" xfId="1682"/>
    <cellStyle name="好_2012年大中修计划（全署）_Book1_养护二标桥梁河道分部明细16.6.8_桥梁按河道进行编号16.6.13-给养护单位校对-三标返回" xfId="1683"/>
    <cellStyle name="好_2012年大中修计划（全署）_Book1_养护二标桥梁河道分部明细16.6.8_桥梁按河道进行编号16.6.13-给养护单位校对-三标返回_2017年区管农桥养护设施工程量汇总表（2标）16.11.22返回" xfId="1684"/>
    <cellStyle name="好_2012年大中修计划（全署）_Book1_养护二标桥梁河道分部明细16.6.8_桥梁按河道进行编号16.6.13-给养护单位校对-三标返回_2017年区管农桥养护设施工程量汇总表（2标）16.11.22返回_20171018-573座养护资金汇总表附表+资金拨付附表" xfId="1685"/>
    <cellStyle name="好_2012年大中修计划（全署）_Book1_养护二标桥梁河道分部明细16.6.8_桥梁按河道进行编号16.6.13-给养护单位校对-三标返回_2017年区管农桥养护设施工程量汇总表（2标）16.11.22返回_20180422朝农公路桥养护经费" xfId="1686"/>
    <cellStyle name="好_2012年大中修计划（全署）_Book1_养护二标桥梁河道分部明细16.6.8_桥梁按河道进行编号16.6.13-给养护单位校对-三标返回_2017年区管农桥养护设施工程量汇总表（2标）16.11.22返回_养护三标报价清单、明细表171010" xfId="1687"/>
    <cellStyle name="好_2012年大中修计划（全署）_Book1_养护二标桥梁河道分部明细16.6.8_桥梁按河道进行编号16.6.13-给养护单位校对-三标返回_2017年区管农桥养护设施工程量汇总表（3标）16.12.6返回新" xfId="1688"/>
    <cellStyle name="好_2012年大中修计划（全署）_Book1_养护二标桥梁河道分部明细16.6.8_桥梁按河道进行编号16.6.13-给养护单位校对-三标返回_2017年区管农桥养护设施工程量汇总表（3标）16.12.6返回新_20171018-573座养护资金汇总表附表+资金拨付附表" xfId="1689"/>
    <cellStyle name="好_2012年大中修计划（全署）_Book1_养护二标桥梁河道分部明细16.6.8_桥梁按河道进行编号16.6.13-给养护单位校对-三标返回_2017年区管农桥养护设施工程量汇总表（3标）16.12.6返回新_20180422朝农公路桥养护经费" xfId="1690"/>
    <cellStyle name="好_2012年大中修计划（全署）_Book1_养护二标桥梁河道分部明细16.6.8_桥梁按河道进行编号16.6.13-给养护单位校对-三标返回_2017年区管农桥养护设施工程量汇总表（3标）16.12.6返回新_养护三标报价清单、明细表171010" xfId="1691"/>
    <cellStyle name="好_2012年大中修计划（全署）_Book1_养护二标桥梁河道分部明细16.6.8_桥梁按河道进行编号16.6.13-给养护单位校对一标返回)" xfId="1692"/>
    <cellStyle name="好_2012年大中修计划（全署）_Book1_养护三标报价清单、明细表171010" xfId="1693"/>
    <cellStyle name="好_2012年大中修计划（全署）_Book1_养护三标桥梁河道分部明细-改16.6.8" xfId="1694"/>
    <cellStyle name="好_2012年大中修计划（全署）_Book1_养护三标桥梁河道分部明细-改16.6.8_16.10.24-580座桥梁基本信息表" xfId="1695"/>
    <cellStyle name="好_2012年大中修计划（全署）_Book1_养护三标桥梁河道分部明细-改16.6.8_桥梁按河道进行编号16.10.12汇总" xfId="1696"/>
    <cellStyle name="好_2012年大中修计划（全署）_Book1_养护三标桥梁河道分部明细-改16.6.8_桥梁按河道进行编号16.6.13-给养护单位校对-三标返回" xfId="1697"/>
    <cellStyle name="好_2012年大中修计划（全署）_Book1_养护三标桥梁河道分部明细-改16.6.8_桥梁按河道进行编号16.6.13-给养护单位校对-三标返回_2017年区管农桥养护设施工程量汇总表（2标）16.11.22返回" xfId="1698"/>
    <cellStyle name="好_2012年大中修计划（全署）_Book1_养护三标桥梁河道分部明细-改16.6.8_桥梁按河道进行编号16.6.13-给养护单位校对-三标返回_2017年区管农桥养护设施工程量汇总表（2标）16.11.22返回_20171018-573座养护资金汇总表附表+资金拨付附表" xfId="1699"/>
    <cellStyle name="好_2012年大中修计划（全署）_Book1_养护三标桥梁河道分部明细-改16.6.8_桥梁按河道进行编号16.6.13-给养护单位校对-三标返回_2017年区管农桥养护设施工程量汇总表（2标）16.11.22返回_20180422朝农公路桥养护经费" xfId="1700"/>
    <cellStyle name="好_2012年大中修计划（全署）_Book1_养护三标桥梁河道分部明细-改16.6.8_桥梁按河道进行编号16.6.13-给养护单位校对-三标返回_2017年区管农桥养护设施工程量汇总表（2标）16.11.22返回_养护三标报价清单、明细表171010" xfId="1701"/>
    <cellStyle name="好_2012年大中修计划（全署）_Book1_养护三标桥梁河道分部明细-改16.6.8_桥梁按河道进行编号16.6.13-给养护单位校对-三标返回_2017年区管农桥养护设施工程量汇总表（3标）16.12.6返回新" xfId="1702"/>
    <cellStyle name="好_2012年大中修计划（全署）_Book1_养护三标桥梁河道分部明细-改16.6.8_桥梁按河道进行编号16.6.13-给养护单位校对-三标返回_2017年区管农桥养护设施工程量汇总表（3标）16.12.6返回新_20171018-573座养护资金汇总表附表+资金拨付附表" xfId="1703"/>
    <cellStyle name="好_2012年大中修计划（全署）_Book1_养护三标桥梁河道分部明细-改16.6.8_桥梁按河道进行编号16.6.13-给养护单位校对-三标返回_2017年区管农桥养护设施工程量汇总表（3标）16.12.6返回新_20180422朝农公路桥养护经费" xfId="1704"/>
    <cellStyle name="好_2012年大中修计划（全署）_Book1_养护三标桥梁河道分部明细-改16.6.8_桥梁按河道进行编号16.6.13-给养护单位校对-三标返回_2017年区管农桥养护设施工程量汇总表（3标）16.12.6返回新_养护三标报价清单、明细表171010" xfId="1705"/>
    <cellStyle name="好_2012年大中修计划（全署）_Book1_养护三标桥梁河道分部明细-改16.6.8_桥梁按河道进行编号16.6.13-给养护单位校对一标返回)" xfId="1706"/>
    <cellStyle name="好_2012年大中修计划（全署）_Book1_张家浜两侧（代防汛通道）接管桥梁明细表+养护经费" xfId="1707"/>
    <cellStyle name="好_2012年大中修计划（全署）_Book1_赵家沟防汛通道7座接管桥梁明细表+养护经费" xfId="1708"/>
    <cellStyle name="好_2012年大中修计划（全署）_半年度考核(合庆所)" xfId="1709"/>
    <cellStyle name="好_2012年大中修计划（全署）_第二季度河道考核情况（周浦所）" xfId="1710"/>
    <cellStyle name="好_2012年大中修计划（全署）_第二季度考核表" xfId="1711"/>
    <cellStyle name="好_2012年大中修计划（全署）_第二季度考核表_16.11.10-580座桥梁基本信息表" xfId="1712"/>
    <cellStyle name="好_2012年大中修计划（全署）_第二季度考核表_17年1标报价-每桥报价清单、明细表17年7月" xfId="1713"/>
    <cellStyle name="好_2012年大中修计划（全署）_第二季度考核表_17年3标报价-每桥报价清单、明细表17年7月" xfId="1714"/>
    <cellStyle name="好_2012年大中修计划（全署）_第二季度考核表_17年新2标报价-每座桥计算、明细表2017年10月" xfId="1715"/>
    <cellStyle name="好_2012年大中修计划（全署）_第二季度考核表_1标2017.4.1-2017.7 .31养护经费" xfId="1716"/>
    <cellStyle name="好_2012年大中修计划（全署）_第二季度考核表_2016年1标区管农桥养护投标价" xfId="1717"/>
    <cellStyle name="好_2012年大中修计划（全署）_第二季度考核表_20171018-573座养护资金汇总表附表+资金拨付附表" xfId="1718"/>
    <cellStyle name="好_2012年大中修计划（全署）_第二季度考核表_2017年区管农桥养护设施工程量汇总表（2标）16.11.22返回" xfId="1719"/>
    <cellStyle name="好_2012年大中修计划（全署）_第二季度考核表_2017年区管农桥养护设施工程量汇总表（2标）16.11.22返回_20171018-573座养护资金汇总表附表+资金拨付附表" xfId="1720"/>
    <cellStyle name="好_2012年大中修计划（全署）_第二季度考核表_2017年区管农桥养护设施工程量汇总表（2标）16.11.22返回_20180422朝农公路桥养护经费" xfId="1721"/>
    <cellStyle name="好_2012年大中修计划（全署）_第二季度考核表_2017年区管农桥养护设施工程量汇总表（2标）16.11.22返回_养护三标报价清单、明细表171010" xfId="1722"/>
    <cellStyle name="好_2012年大中修计划（全署）_第二季度考核表_2017年区管农桥养护设施工程量汇总表（3标）16.12.6返回新" xfId="1723"/>
    <cellStyle name="好_2012年大中修计划（全署）_第二季度考核表_2017年区管农桥养护设施工程量汇总表（3标）16.12.6返回新_20171018-573座养护资金汇总表附表+资金拨付附表" xfId="1724"/>
    <cellStyle name="好_2012年大中修计划（全署）_第二季度考核表_2017年区管农桥养护设施工程量汇总表（3标）16.12.6返回新_20180422朝农公路桥养护经费" xfId="1725"/>
    <cellStyle name="好_2012年大中修计划（全署）_第二季度考核表_2017年区管农桥养护设施工程量汇总表（3标）16.12.6返回新_养护三标报价清单、明细表171010" xfId="1726"/>
    <cellStyle name="好_2012年大中修计划（全署）_第二季度考核表_2标2017.4.1-2017.7 .31养护经费" xfId="1727"/>
    <cellStyle name="好_2012年大中修计划（全署）_第二季度考核表_3标大芦线设施量明细+经费16.9.29" xfId="1728"/>
    <cellStyle name="好_2012年大中修计划（全署）_第二季度考核表_3标大芦线设施量明细+经费16.9.29_1标2017.4.1-2017.7 .31养护经费" xfId="1729"/>
    <cellStyle name="好_2012年大中修计划（全署）_第二季度考核表_3标大芦线设施量明细+经费16.9.29_张家浜两侧（代防汛通道）接管桥梁明细表+养护经费" xfId="1730"/>
    <cellStyle name="好_2012年大中修计划（全署）_第二季度考核表_3标大芦线设施量明细+经费16.9.29_赵家沟防汛通道7座接管桥梁明细表+养护经费" xfId="1731"/>
    <cellStyle name="好_2012年大中修计划（全署）_第二季度考核表_附表：农桥养护资金汇总表+明细表" xfId="1732"/>
    <cellStyle name="好_2012年大中修计划（全署）_第二季度考核表_扣三标五丰路桥养护资金2016年1月份2018年5月" xfId="1733"/>
    <cellStyle name="好_2012年大中修计划（全署）_第二季度考核表_南片二标6.17" xfId="1734"/>
    <cellStyle name="好_2012年大中修计划（全署）_第二季度考核表_桥梁按河道进行编号16.6.13" xfId="1735"/>
    <cellStyle name="好_2012年大中修计划（全署）_第二季度考核表_桥梁按河道进行编号16.6.8" xfId="1736"/>
    <cellStyle name="好_2012年大中修计划（全署）_第二季度考核表_外环运河、长界港接管桥梁明细表+养护经费9.30" xfId="1737"/>
    <cellStyle name="好_2012年大中修计划（全署）_第二季度考核表_修正  附表2：区管农桥养护设施工程量汇总表（1标）10.26" xfId="1738"/>
    <cellStyle name="好_2012年大中修计划（全署）_第二季度考核表_养护二标桥梁河道分部明细16.6.8" xfId="1739"/>
    <cellStyle name="好_2012年大中修计划（全署）_第二季度考核表_养护二标桥梁河道分部明细16.6.8_16.10.24-580座桥梁基本信息表" xfId="1740"/>
    <cellStyle name="好_2012年大中修计划（全署）_第二季度考核表_养护二标桥梁河道分部明细16.6.8_桥梁按河道进行编号16.10.12汇总" xfId="1741"/>
    <cellStyle name="好_2012年大中修计划（全署）_第二季度考核表_养护二标桥梁河道分部明细16.6.8_桥梁按河道进行编号16.6.13-给养护单位校对-三标返回" xfId="1742"/>
    <cellStyle name="好_2012年大中修计划（全署）_第二季度考核表_养护二标桥梁河道分部明细16.6.8_桥梁按河道进行编号16.6.13-给养护单位校对-三标返回_2017年区管农桥养护设施工程量汇总表（2标）16.11.22返回" xfId="1743"/>
    <cellStyle name="好_2012年大中修计划（全署）_第二季度考核表_养护二标桥梁河道分部明细16.6.8_桥梁按河道进行编号16.6.13-给养护单位校对-三标返回_2017年区管农桥养护设施工程量汇总表（2标）16.11.22返回_20171018-573座养护资金汇总表附表+资金拨付附表" xfId="1744"/>
    <cellStyle name="好_2012年大中修计划（全署）_第二季度考核表_养护二标桥梁河道分部明细16.6.8_桥梁按河道进行编号16.6.13-给养护单位校对-三标返回_2017年区管农桥养护设施工程量汇总表（2标）16.11.22返回_20180422朝农公路桥养护经费" xfId="1745"/>
    <cellStyle name="好_2012年大中修计划（全署）_第二季度考核表_养护二标桥梁河道分部明细16.6.8_桥梁按河道进行编号16.6.13-给养护单位校对-三标返回_2017年区管农桥养护设施工程量汇总表（2标）16.11.22返回_养护三标报价清单、明细表171010" xfId="1746"/>
    <cellStyle name="好_2012年大中修计划（全署）_第二季度考核表_养护二标桥梁河道分部明细16.6.8_桥梁按河道进行编号16.6.13-给养护单位校对-三标返回_2017年区管农桥养护设施工程量汇总表（3标）16.12.6返回新" xfId="1747"/>
    <cellStyle name="好_2012年大中修计划（全署）_第二季度考核表_养护二标桥梁河道分部明细16.6.8_桥梁按河道进行编号16.6.13-给养护单位校对-三标返回_2017年区管农桥养护设施工程量汇总表（3标）16.12.6返回新_20171018-573座养护资金汇总表附表+资金拨付附表" xfId="1748"/>
    <cellStyle name="好_2012年大中修计划（全署）_第二季度考核表_养护二标桥梁河道分部明细16.6.8_桥梁按河道进行编号16.6.13-给养护单位校对-三标返回_2017年区管农桥养护设施工程量汇总表（3标）16.12.6返回新_20180422朝农公路桥养护经费" xfId="1749"/>
    <cellStyle name="好_2012年大中修计划（全署）_第二季度考核表_养护二标桥梁河道分部明细16.6.8_桥梁按河道进行编号16.6.13-给养护单位校对-三标返回_2017年区管农桥养护设施工程量汇总表（3标）16.12.6返回新_养护三标报价清单、明细表171010" xfId="1750"/>
    <cellStyle name="好_2012年大中修计划（全署）_第二季度考核表_养护二标桥梁河道分部明细16.6.8_桥梁按河道进行编号16.6.13-给养护单位校对一标返回)" xfId="1751"/>
    <cellStyle name="好_2012年大中修计划（全署）_第二季度考核表_养护三标报价清单、明细表171010" xfId="1752"/>
    <cellStyle name="好_2012年大中修计划（全署）_第二季度考核表_养护三标桥梁河道分部明细-改16.6.8" xfId="1753"/>
    <cellStyle name="好_2012年大中修计划（全署）_第二季度考核表_养护三标桥梁河道分部明细-改16.6.8_16.10.24-580座桥梁基本信息表" xfId="1754"/>
    <cellStyle name="好_2012年大中修计划（全署）_第二季度考核表_养护三标桥梁河道分部明细-改16.6.8_桥梁按河道进行编号16.10.12汇总" xfId="1755"/>
    <cellStyle name="好_2012年大中修计划（全署）_第二季度考核表_养护三标桥梁河道分部明细-改16.6.8_桥梁按河道进行编号16.6.13-给养护单位校对-三标返回" xfId="1756"/>
    <cellStyle name="好_2012年大中修计划（全署）_第二季度考核表_养护三标桥梁河道分部明细-改16.6.8_桥梁按河道进行编号16.6.13-给养护单位校对-三标返回_2017年区管农桥养护设施工程量汇总表（2标）16.11.22返回" xfId="1757"/>
    <cellStyle name="好_2012年大中修计划（全署）_第二季度考核表_养护三标桥梁河道分部明细-改16.6.8_桥梁按河道进行编号16.6.13-给养护单位校对-三标返回_2017年区管农桥养护设施工程量汇总表（2标）16.11.22返回_20171018-573座养护资金汇总表附表+资金拨付附表" xfId="1758"/>
    <cellStyle name="好_2012年大中修计划（全署）_第二季度考核表_养护三标桥梁河道分部明细-改16.6.8_桥梁按河道进行编号16.6.13-给养护单位校对-三标返回_2017年区管农桥养护设施工程量汇总表（2标）16.11.22返回_20180422朝农公路桥养护经费" xfId="1759"/>
    <cellStyle name="好_2012年大中修计划（全署）_第二季度考核表_养护三标桥梁河道分部明细-改16.6.8_桥梁按河道进行编号16.6.13-给养护单位校对-三标返回_2017年区管农桥养护设施工程量汇总表（2标）16.11.22返回_养护三标报价清单、明细表171010" xfId="1760"/>
    <cellStyle name="好_2012年大中修计划（全署）_第二季度考核表_养护三标桥梁河道分部明细-改16.6.8_桥梁按河道进行编号16.6.13-给养护单位校对-三标返回_2017年区管农桥养护设施工程量汇总表（3标）16.12.6返回新" xfId="1761"/>
    <cellStyle name="好_2012年大中修计划（全署）_第二季度考核表_养护三标桥梁河道分部明细-改16.6.8_桥梁按河道进行编号16.6.13-给养护单位校对-三标返回_2017年区管农桥养护设施工程量汇总表（3标）16.12.6返回新_20171018-573座养护资金汇总表附表+资金拨付附表" xfId="1762"/>
    <cellStyle name="好_2012年大中修计划（全署）_第二季度考核表_养护三标桥梁河道分部明细-改16.6.8_桥梁按河道进行编号16.6.13-给养护单位校对-三标返回_2017年区管农桥养护设施工程量汇总表（3标）16.12.6返回新_20180422朝农公路桥养护经费" xfId="1763"/>
    <cellStyle name="好_2012年大中修计划（全署）_第二季度考核表_养护三标桥梁河道分部明细-改16.6.8_桥梁按河道进行编号16.6.13-给养护单位校对-三标返回_2017年区管农桥养护设施工程量汇总表（3标）16.12.6返回新_养护三标报价清单、明细表171010" xfId="1764"/>
    <cellStyle name="好_2012年大中修计划（全署）_第二季度考核表_养护三标桥梁河道分部明细-改16.6.8_桥梁按河道进行编号16.6.13-给养护单位校对一标返回)" xfId="1765"/>
    <cellStyle name="好_2012年大中修计划（全署）_第二季度考核表_张家浜两侧（代防汛通道）接管桥梁明细表+养护经费" xfId="1766"/>
    <cellStyle name="好_2012年大中修计划（全署）_第二季度考核表_赵家沟防汛通道7座接管桥梁明细表+养护经费" xfId="1767"/>
    <cellStyle name="好_2012年大中修计划（全署）_考核整改反馈情况" xfId="1768"/>
    <cellStyle name="好_2012年大中修计划（全署）_南汇所" xfId="1769"/>
    <cellStyle name="好_2012年大中修计划（全署）_南汇所_16.11.10-580座桥梁基本信息表" xfId="1770"/>
    <cellStyle name="好_2012年大中修计划（全署）_南汇所_17年1标报价-每桥报价清单、明细表17年7月" xfId="1771"/>
    <cellStyle name="好_2012年大中修计划（全署）_南汇所_17年3标报价-每桥报价清单、明细表17年7月" xfId="1772"/>
    <cellStyle name="好_2012年大中修计划（全署）_南汇所_17年新2标报价-每座桥计算、明细表2017年10月" xfId="1773"/>
    <cellStyle name="好_2012年大中修计划（全署）_南汇所_1标2017.4.1-2017.7 .31养护经费" xfId="1774"/>
    <cellStyle name="好_2012年大中修计划（全署）_南汇所_2013年高东镇管河道样板村" xfId="1775"/>
    <cellStyle name="好_2012年大中修计划（全署）_南汇所_2013年高东镇管河道样板村_16.11.10-580座桥梁基本信息表" xfId="1776"/>
    <cellStyle name="好_2012年大中修计划（全署）_南汇所_2013年高东镇管河道样板村_17年1标报价-每桥报价清单、明细表17年7月" xfId="1777"/>
    <cellStyle name="好_2012年大中修计划（全署）_南汇所_2013年高东镇管河道样板村_17年3标报价-每桥报价清单、明细表17年7月" xfId="1778"/>
    <cellStyle name="好_2012年大中修计划（全署）_南汇所_2013年高东镇管河道样板村_17年新2标报价-每座桥计算、明细表2017年10月" xfId="1779"/>
    <cellStyle name="好_2012年大中修计划（全署）_南汇所_2013年高东镇管河道样板村_1标2017.4.1-2017.7 .31养护经费" xfId="1780"/>
    <cellStyle name="好_2012年大中修计划（全署）_南汇所_2013年高东镇管河道样板村_2016年1标区管农桥养护投标价" xfId="1781"/>
    <cellStyle name="好_2012年大中修计划（全署）_南汇所_2013年高东镇管河道样板村_20171018-573座养护资金汇总表附表+资金拨付附表" xfId="1782"/>
    <cellStyle name="好_2012年大中修计划（全署）_南汇所_2013年高东镇管河道样板村_2017年区管农桥养护设施工程量汇总表（2标）16.11.22返回" xfId="1783"/>
    <cellStyle name="好_2012年大中修计划（全署）_南汇所_2013年高东镇管河道样板村_2017年区管农桥养护设施工程量汇总表（2标）16.11.22返回_20171018-573座养护资金汇总表附表+资金拨付附表" xfId="1784"/>
    <cellStyle name="好_2012年大中修计划（全署）_南汇所_2013年高东镇管河道样板村_2017年区管农桥养护设施工程量汇总表（2标）16.11.22返回_20180422朝农公路桥养护经费" xfId="1785"/>
    <cellStyle name="好_2012年大中修计划（全署）_南汇所_2013年高东镇管河道样板村_2017年区管农桥养护设施工程量汇总表（2标）16.11.22返回_养护三标报价清单、明细表171010" xfId="1786"/>
    <cellStyle name="好_2012年大中修计划（全署）_南汇所_2013年高东镇管河道样板村_2017年区管农桥养护设施工程量汇总表（3标）16.12.6返回新" xfId="1787"/>
    <cellStyle name="好_2012年大中修计划（全署）_南汇所_2013年高东镇管河道样板村_2017年区管农桥养护设施工程量汇总表（3标）16.12.6返回新_20171018-573座养护资金汇总表附表+资金拨付附表" xfId="1788"/>
    <cellStyle name="好_2012年大中修计划（全署）_南汇所_2013年高东镇管河道样板村_2017年区管农桥养护设施工程量汇总表（3标）16.12.6返回新_20180422朝农公路桥养护经费" xfId="1789"/>
    <cellStyle name="好_2012年大中修计划（全署）_南汇所_2013年高东镇管河道样板村_2017年区管农桥养护设施工程量汇总表（3标）16.12.6返回新_养护三标报价清单、明细表171010" xfId="1790"/>
    <cellStyle name="好_2012年大中修计划（全署）_南汇所_2013年高东镇管河道样板村_2标2017.4.1-2017.7 .31养护经费" xfId="1791"/>
    <cellStyle name="好_2012年大中修计划（全署）_南汇所_2013年高东镇管河道样板村_3标大芦线设施量明细+经费16.9.29" xfId="1792"/>
    <cellStyle name="好_2012年大中修计划（全署）_南汇所_2013年高东镇管河道样板村_3标大芦线设施量明细+经费16.9.29_1标2017.4.1-2017.7 .31养护经费" xfId="1793"/>
    <cellStyle name="好_2012年大中修计划（全署）_南汇所_2013年高东镇管河道样板村_3标大芦线设施量明细+经费16.9.29_张家浜两侧（代防汛通道）接管桥梁明细表+养护经费" xfId="1794"/>
    <cellStyle name="好_2012年大中修计划（全署）_南汇所_2013年高东镇管河道样板村_3标大芦线设施量明细+经费16.9.29_赵家沟防汛通道7座接管桥梁明细表+养护经费" xfId="1795"/>
    <cellStyle name="好_2012年大中修计划（全署）_南汇所_2013年高东镇管河道样板村_第二季度河道考核情况（周浦所）" xfId="1796"/>
    <cellStyle name="好_2012年大中修计划（全署）_南汇所_2013年高东镇管河道样板村_附表：农桥养护资金汇总表+明细表" xfId="1797"/>
    <cellStyle name="好_2012年大中修计划（全署）_南汇所_2013年高东镇管河道样板村_扣三标五丰路桥养护资金2016年1月份2018年5月" xfId="1798"/>
    <cellStyle name="好_2012年大中修计划（全署）_南汇所_2013年高东镇管河道样板村_南汇所2013年中检查各镇考核评分表（已打分）" xfId="1799"/>
    <cellStyle name="好_2012年大中修计划（全署）_南汇所_2013年高东镇管河道样板村_南片二标6.17" xfId="1800"/>
    <cellStyle name="好_2012年大中修计划（全署）_南汇所_2013年高东镇管河道样板村_桥梁按河道进行编号16.6.13" xfId="1801"/>
    <cellStyle name="好_2012年大中修计划（全署）_南汇所_2013年高东镇管河道样板村_桥梁按河道进行编号16.6.8" xfId="1802"/>
    <cellStyle name="好_2012年大中修计划（全署）_南汇所_2013年高东镇管河道样板村_外环运河、长界港接管桥梁明细表+养护经费9.30" xfId="1803"/>
    <cellStyle name="好_2012年大中修计划（全署）_南汇所_2013年高东镇管河道样板村_修正  附表2：区管农桥养护设施工程量汇总表（1标）10.26" xfId="1804"/>
    <cellStyle name="好_2012年大中修计划（全署）_南汇所_2013年高东镇管河道样板村_养护二标桥梁河道分部明细16.6.8" xfId="1805"/>
    <cellStyle name="好_2012年大中修计划（全署）_南汇所_2013年高东镇管河道样板村_养护二标桥梁河道分部明细16.6.8_16.10.24-580座桥梁基本信息表" xfId="1806"/>
    <cellStyle name="好_2012年大中修计划（全署）_南汇所_2013年高东镇管河道样板村_养护二标桥梁河道分部明细16.6.8_桥梁按河道进行编号16.10.12汇总" xfId="1807"/>
    <cellStyle name="好_2012年大中修计划（全署）_南汇所_2013年高东镇管河道样板村_养护二标桥梁河道分部明细16.6.8_桥梁按河道进行编号16.6.13-给养护单位校对-三标返回" xfId="1808"/>
    <cellStyle name="好_2012年大中修计划（全署）_南汇所_2013年高东镇管河道样板村_养护二标桥梁河道分部明细16.6.8_桥梁按河道进行编号16.6.13-给养护单位校对-三标返回_2017年区管农桥养护设施工程量汇总表（2标）16.11.22返回" xfId="1809"/>
    <cellStyle name="好_2012年大中修计划（全署）_南汇所_2013年高东镇管河道样板村_养护二标桥梁河道分部明细16.6.8_桥梁按河道进行编号16.6.13-给养护单位校对-三标返回_2017年区管农桥养护设施工程量汇总表（2标）16.11.22返回_20171018-573座养护资金汇总表附表+资金拨付附表" xfId="1810"/>
    <cellStyle name="好_2012年大中修计划（全署）_南汇所_2013年高东镇管河道样板村_养护二标桥梁河道分部明细16.6.8_桥梁按河道进行编号16.6.13-给养护单位校对-三标返回_2017年区管农桥养护设施工程量汇总表（2标）16.11.22返回_20180422朝农公路桥养护经费" xfId="1811"/>
    <cellStyle name="好_2012年大中修计划（全署）_南汇所_2013年高东镇管河道样板村_养护二标桥梁河道分部明细16.6.8_桥梁按河道进行编号16.6.13-给养护单位校对-三标返回_2017年区管农桥养护设施工程量汇总表（2标）16.11.22返回_养护三标报价清单、明细表171010" xfId="1812"/>
    <cellStyle name="好_2012年大中修计划（全署）_南汇所_2013年高东镇管河道样板村_养护二标桥梁河道分部明细16.6.8_桥梁按河道进行编号16.6.13-给养护单位校对-三标返回_2017年区管农桥养护设施工程量汇总表（3标）16.12.6返回新" xfId="1813"/>
    <cellStyle name="好_2012年大中修计划（全署）_南汇所_2013年高东镇管河道样板村_养护二标桥梁河道分部明细16.6.8_桥梁按河道进行编号16.6.13-给养护单位校对-三标返回_2017年区管农桥养护设施工程量汇总表（3标）16.12.6返回新_20171018-573座养护资金汇总表附表+资金拨付附表" xfId="1814"/>
    <cellStyle name="好_2012年大中修计划（全署）_南汇所_2013年高东镇管河道样板村_养护二标桥梁河道分部明细16.6.8_桥梁按河道进行编号16.6.13-给养护单位校对-三标返回_2017年区管农桥养护设施工程量汇总表（3标）16.12.6返回新_20180422朝农公路桥养护经费" xfId="1815"/>
    <cellStyle name="好_2012年大中修计划（全署）_南汇所_2013年高东镇管河道样板村_养护二标桥梁河道分部明细16.6.8_桥梁按河道进行编号16.6.13-给养护单位校对-三标返回_2017年区管农桥养护设施工程量汇总表（3标）16.12.6返回新_养护三标报价清单、明细表171010" xfId="1816"/>
    <cellStyle name="好_2012年大中修计划（全署）_南汇所_2013年高东镇管河道样板村_养护二标桥梁河道分部明细16.6.8_桥梁按河道进行编号16.6.13-给养护单位校对一标返回)" xfId="1817"/>
    <cellStyle name="好_2012年大中修计划（全署）_南汇所_2013年高东镇管河道样板村_养护三标报价清单、明细表171010" xfId="1818"/>
    <cellStyle name="好_2012年大中修计划（全署）_南汇所_2013年高东镇管河道样板村_养护三标桥梁河道分部明细-改16.6.8" xfId="1819"/>
    <cellStyle name="好_2012年大中修计划（全署）_南汇所_2013年高东镇管河道样板村_养护三标桥梁河道分部明细-改16.6.8_16.10.24-580座桥梁基本信息表" xfId="1820"/>
    <cellStyle name="好_2012年大中修计划（全署）_南汇所_2013年高东镇管河道样板村_养护三标桥梁河道分部明细-改16.6.8_桥梁按河道进行编号16.10.12汇总" xfId="1821"/>
    <cellStyle name="好_2012年大中修计划（全署）_南汇所_2013年高东镇管河道样板村_养护三标桥梁河道分部明细-改16.6.8_桥梁按河道进行编号16.6.13-给养护单位校对-三标返回" xfId="1822"/>
    <cellStyle name="好_2012年大中修计划（全署）_南汇所_2013年高东镇管河道样板村_养护三标桥梁河道分部明细-改16.6.8_桥梁按河道进行编号16.6.13-给养护单位校对-三标返回_2017年区管农桥养护设施工程量汇总表（2标）16.11.22返回" xfId="1823"/>
    <cellStyle name="好_2012年大中修计划（全署）_南汇所_2013年高东镇管河道样板村_养护三标桥梁河道分部明细-改16.6.8_桥梁按河道进行编号16.6.13-给养护单位校对-三标返回_2017年区管农桥养护设施工程量汇总表（2标）16.11.22返回_20171018-573座养护资金汇总表附表+资金拨付附表" xfId="1824"/>
    <cellStyle name="好_2012年大中修计划（全署）_南汇所_2013年高东镇管河道样板村_养护三标桥梁河道分部明细-改16.6.8_桥梁按河道进行编号16.6.13-给养护单位校对-三标返回_2017年区管农桥养护设施工程量汇总表（2标）16.11.22返回_20180422朝农公路桥养护经费" xfId="1825"/>
    <cellStyle name="好_2012年大中修计划（全署）_南汇所_2013年高东镇管河道样板村_养护三标桥梁河道分部明细-改16.6.8_桥梁按河道进行编号16.6.13-给养护单位校对-三标返回_2017年区管农桥养护设施工程量汇总表（2标）16.11.22返回_养护三标报价清单、明细表171010" xfId="1826"/>
    <cellStyle name="好_2012年大中修计划（全署）_南汇所_2013年高东镇管河道样板村_养护三标桥梁河道分部明细-改16.6.8_桥梁按河道进行编号16.6.13-给养护单位校对-三标返回_2017年区管农桥养护设施工程量汇总表（3标）16.12.6返回新" xfId="1827"/>
    <cellStyle name="好_2012年大中修计划（全署）_南汇所_2013年高东镇管河道样板村_养护三标桥梁河道分部明细-改16.6.8_桥梁按河道进行编号16.6.13-给养护单位校对-三标返回_2017年区管农桥养护设施工程量汇总表（3标）16.12.6返回新_20171018-573座养护资金汇总表附表+资金拨付附表" xfId="1828"/>
    <cellStyle name="好_2012年大中修计划（全署）_南汇所_2013年高东镇管河道样板村_养护三标桥梁河道分部明细-改16.6.8_桥梁按河道进行编号16.6.13-给养护单位校对-三标返回_2017年区管农桥养护设施工程量汇总表（3标）16.12.6返回新_20180422朝农公路桥养护经费" xfId="1829"/>
    <cellStyle name="好_2012年大中修计划（全署）_南汇所_2013年高东镇管河道样板村_养护三标桥梁河道分部明细-改16.6.8_桥梁按河道进行编号16.6.13-给养护单位校对-三标返回_2017年区管农桥养护设施工程量汇总表（3标）16.12.6返回新_养护三标报价清单、明细表171010" xfId="1830"/>
    <cellStyle name="好_2012年大中修计划（全署）_南汇所_2013年高东镇管河道样板村_养护三标桥梁河道分部明细-改16.6.8_桥梁按河道进行编号16.6.13-给养护单位校对一标返回)" xfId="1831"/>
    <cellStyle name="好_2012年大中修计划（全署）_南汇所_2013年高东镇管河道样板村_张家浜两侧（代防汛通道）接管桥梁明细表+养护经费" xfId="1832"/>
    <cellStyle name="好_2012年大中修计划（全署）_南汇所_2013年高东镇管河道样板村_赵家沟防汛通道7座接管桥梁明细表+养护经费" xfId="1833"/>
    <cellStyle name="好_2012年大中修计划（全署）_南汇所_2016年1标区管农桥养护投标价" xfId="1834"/>
    <cellStyle name="好_2012年大中修计划（全署）_南汇所_20171018-573座养护资金汇总表附表+资金拨付附表" xfId="1835"/>
    <cellStyle name="好_2012年大中修计划（全署）_南汇所_2017年区管农桥养护设施工程量汇总表（2标）16.11.22返回" xfId="1836"/>
    <cellStyle name="好_2012年大中修计划（全署）_南汇所_2017年区管农桥养护设施工程量汇总表（2标）16.11.22返回_20171018-573座养护资金汇总表附表+资金拨付附表" xfId="1837"/>
    <cellStyle name="好_2012年大中修计划（全署）_南汇所_2017年区管农桥养护设施工程量汇总表（2标）16.11.22返回_20180422朝农公路桥养护经费" xfId="1838"/>
    <cellStyle name="好_2012年大中修计划（全署）_南汇所_2017年区管农桥养护设施工程量汇总表（2标）16.11.22返回_养护三标报价清单、明细表171010" xfId="1839"/>
    <cellStyle name="好_2012年大中修计划（全署）_南汇所_2017年区管农桥养护设施工程量汇总表（3标）16.12.6返回新" xfId="1840"/>
    <cellStyle name="好_2012年大中修计划（全署）_南汇所_2017年区管农桥养护设施工程量汇总表（3标）16.12.6返回新_20171018-573座养护资金汇总表附表+资金拨付附表" xfId="1841"/>
    <cellStyle name="好_2012年大中修计划（全署）_南汇所_2017年区管农桥养护设施工程量汇总表（3标）16.12.6返回新_20180422朝农公路桥养护经费" xfId="1842"/>
    <cellStyle name="好_2012年大中修计划（全署）_南汇所_2017年区管农桥养护设施工程量汇总表（3标）16.12.6返回新_养护三标报价清单、明细表171010" xfId="1843"/>
    <cellStyle name="好_2012年大中修计划（全署）_南汇所_2标2017.4.1-2017.7 .31养护经费" xfId="1844"/>
    <cellStyle name="好_2012年大中修计划（全署）_南汇所_3标大芦线设施量明细+经费16.9.29" xfId="1845"/>
    <cellStyle name="好_2012年大中修计划（全署）_南汇所_3标大芦线设施量明细+经费16.9.29_1标2017.4.1-2017.7 .31养护经费" xfId="1846"/>
    <cellStyle name="好_2012年大中修计划（全署）_南汇所_3标大芦线设施量明细+经费16.9.29_张家浜两侧（代防汛通道）接管桥梁明细表+养护经费" xfId="1847"/>
    <cellStyle name="好_2012年大中修计划（全署）_南汇所_3标大芦线设施量明细+经费16.9.29_赵家沟防汛通道7座接管桥梁明细表+养护经费" xfId="1848"/>
    <cellStyle name="好_2012年大中修计划（全署）_南汇所_附表：农桥养护资金汇总表+明细表" xfId="1849"/>
    <cellStyle name="好_2012年大中修计划（全署）_南汇所_扣三标五丰路桥养护资金2016年1月份2018年5月" xfId="1850"/>
    <cellStyle name="好_2012年大中修计划（全署）_南汇所_临港所" xfId="1851"/>
    <cellStyle name="好_2012年大中修计划（全署）_南汇所_临港所_16.11.10-580座桥梁基本信息表" xfId="1852"/>
    <cellStyle name="好_2012年大中修计划（全署）_南汇所_临港所_17年1标报价-每桥报价清单、明细表17年7月" xfId="1853"/>
    <cellStyle name="好_2012年大中修计划（全署）_南汇所_临港所_17年3标报价-每桥报价清单、明细表17年7月" xfId="1854"/>
    <cellStyle name="好_2012年大中修计划（全署）_南汇所_临港所_17年新2标报价-每座桥计算、明细表2017年10月" xfId="1855"/>
    <cellStyle name="好_2012年大中修计划（全署）_南汇所_临港所_1标2017.4.1-2017.7 .31养护经费" xfId="1856"/>
    <cellStyle name="好_2012年大中修计划（全署）_南汇所_临港所_2016年1标区管农桥养护投标价" xfId="1857"/>
    <cellStyle name="好_2012年大中修计划（全署）_南汇所_临港所_20171018-573座养护资金汇总表附表+资金拨付附表" xfId="1858"/>
    <cellStyle name="好_2012年大中修计划（全署）_南汇所_临港所_2017年区管农桥养护设施工程量汇总表（2标）16.11.22返回" xfId="1859"/>
    <cellStyle name="好_2012年大中修计划（全署）_南汇所_临港所_2017年区管农桥养护设施工程量汇总表（2标）16.11.22返回_20171018-573座养护资金汇总表附表+资金拨付附表" xfId="1860"/>
    <cellStyle name="好_2012年大中修计划（全署）_南汇所_临港所_2017年区管农桥养护设施工程量汇总表（2标）16.11.22返回_20180422朝农公路桥养护经费" xfId="1861"/>
    <cellStyle name="好_2012年大中修计划（全署）_南汇所_临港所_2017年区管农桥养护设施工程量汇总表（2标）16.11.22返回_养护三标报价清单、明细表171010" xfId="1862"/>
    <cellStyle name="好_2012年大中修计划（全署）_南汇所_临港所_2017年区管农桥养护设施工程量汇总表（3标）16.12.6返回新" xfId="1863"/>
    <cellStyle name="好_2012年大中修计划（全署）_南汇所_临港所_2017年区管农桥养护设施工程量汇总表（3标）16.12.6返回新_20171018-573座养护资金汇总表附表+资金拨付附表" xfId="1864"/>
    <cellStyle name="好_2012年大中修计划（全署）_南汇所_临港所_2017年区管农桥养护设施工程量汇总表（3标）16.12.6返回新_20180422朝农公路桥养护经费" xfId="1865"/>
    <cellStyle name="好_2012年大中修计划（全署）_南汇所_临港所_2017年区管农桥养护设施工程量汇总表（3标）16.12.6返回新_养护三标报价清单、明细表171010" xfId="1866"/>
    <cellStyle name="好_2012年大中修计划（全署）_南汇所_临港所_2标2017.4.1-2017.7 .31养护经费" xfId="1867"/>
    <cellStyle name="好_2012年大中修计划（全署）_南汇所_临港所_3标大芦线设施量明细+经费16.9.29" xfId="1868"/>
    <cellStyle name="好_2012年大中修计划（全署）_南汇所_临港所_3标大芦线设施量明细+经费16.9.29_1标2017.4.1-2017.7 .31养护经费" xfId="1869"/>
    <cellStyle name="好_2012年大中修计划（全署）_南汇所_临港所_3标大芦线设施量明细+经费16.9.29_张家浜两侧（代防汛通道）接管桥梁明细表+养护经费" xfId="1870"/>
    <cellStyle name="好_2012年大中修计划（全署）_南汇所_临港所_3标大芦线设施量明细+经费16.9.29_赵家沟防汛通道7座接管桥梁明细表+养护经费" xfId="1871"/>
    <cellStyle name="好_2012年大中修计划（全署）_南汇所_临港所_第二季度河道考核情况（周浦所）" xfId="1872"/>
    <cellStyle name="好_2012年大中修计划（全署）_南汇所_临港所_附表：农桥养护资金汇总表+明细表" xfId="1873"/>
    <cellStyle name="好_2012年大中修计划（全署）_南汇所_临港所_扣三标五丰路桥养护资金2016年1月份2018年5月" xfId="1874"/>
    <cellStyle name="好_2012年大中修计划（全署）_南汇所_临港所_南汇所2013年中检查各镇考核评分表（已打分）" xfId="1875"/>
    <cellStyle name="好_2012年大中修计划（全署）_南汇所_临港所_南片二标6.17" xfId="1876"/>
    <cellStyle name="好_2012年大中修计划（全署）_南汇所_临港所_桥梁按河道进行编号16.6.13" xfId="1877"/>
    <cellStyle name="好_2012年大中修计划（全署）_南汇所_临港所_桥梁按河道进行编号16.6.8" xfId="1878"/>
    <cellStyle name="好_2012年大中修计划（全署）_南汇所_临港所_外环运河、长界港接管桥梁明细表+养护经费9.30" xfId="1879"/>
    <cellStyle name="好_2012年大中修计划（全署）_南汇所_临港所_修正  附表2：区管农桥养护设施工程量汇总表（1标）10.26" xfId="1880"/>
    <cellStyle name="好_2012年大中修计划（全署）_南汇所_临港所_养护二标桥梁河道分部明细16.6.8" xfId="1881"/>
    <cellStyle name="好_2012年大中修计划（全署）_南汇所_临港所_养护二标桥梁河道分部明细16.6.8_16.10.24-580座桥梁基本信息表" xfId="1882"/>
    <cellStyle name="好_2012年大中修计划（全署）_南汇所_临港所_养护二标桥梁河道分部明细16.6.8_桥梁按河道进行编号16.10.12汇总" xfId="1883"/>
    <cellStyle name="好_2012年大中修计划（全署）_南汇所_临港所_养护二标桥梁河道分部明细16.6.8_桥梁按河道进行编号16.6.13-给养护单位校对-三标返回" xfId="1884"/>
    <cellStyle name="好_2012年大中修计划（全署）_南汇所_临港所_养护二标桥梁河道分部明细16.6.8_桥梁按河道进行编号16.6.13-给养护单位校对-三标返回_2017年区管农桥养护设施工程量汇总表（2标）16.11.22返回" xfId="1885"/>
    <cellStyle name="好_2012年大中修计划（全署）_南汇所_临港所_养护二标桥梁河道分部明细16.6.8_桥梁按河道进行编号16.6.13-给养护单位校对-三标返回_2017年区管农桥养护设施工程量汇总表（2标）16.11.22返回_20171018-573座养护资金汇总表附表+资金拨付附表" xfId="1886"/>
    <cellStyle name="好_2012年大中修计划（全署）_南汇所_临港所_养护二标桥梁河道分部明细16.6.8_桥梁按河道进行编号16.6.13-给养护单位校对-三标返回_2017年区管农桥养护设施工程量汇总表（2标）16.11.22返回_20180422朝农公路桥养护经费" xfId="1887"/>
    <cellStyle name="好_2012年大中修计划（全署）_南汇所_临港所_养护二标桥梁河道分部明细16.6.8_桥梁按河道进行编号16.6.13-给养护单位校对-三标返回_2017年区管农桥养护设施工程量汇总表（2标）16.11.22返回_养护三标报价清单、明细表171010" xfId="1888"/>
    <cellStyle name="好_2012年大中修计划（全署）_南汇所_临港所_养护二标桥梁河道分部明细16.6.8_桥梁按河道进行编号16.6.13-给养护单位校对-三标返回_2017年区管农桥养护设施工程量汇总表（3标）16.12.6返回新" xfId="1889"/>
    <cellStyle name="好_2012年大中修计划（全署）_南汇所_临港所_养护二标桥梁河道分部明细16.6.8_桥梁按河道进行编号16.6.13-给养护单位校对-三标返回_2017年区管农桥养护设施工程量汇总表（3标）16.12.6返回新_20171018-573座养护资金汇总表附表+资金拨付附表" xfId="1890"/>
    <cellStyle name="好_2012年大中修计划（全署）_南汇所_临港所_养护二标桥梁河道分部明细16.6.8_桥梁按河道进行编号16.6.13-给养护单位校对-三标返回_2017年区管农桥养护设施工程量汇总表（3标）16.12.6返回新_20180422朝农公路桥养护经费" xfId="1891"/>
    <cellStyle name="好_2012年大中修计划（全署）_南汇所_临港所_养护二标桥梁河道分部明细16.6.8_桥梁按河道进行编号16.6.13-给养护单位校对-三标返回_2017年区管农桥养护设施工程量汇总表（3标）16.12.6返回新_养护三标报价清单、明细表171010" xfId="1892"/>
    <cellStyle name="好_2012年大中修计划（全署）_南汇所_临港所_养护二标桥梁河道分部明细16.6.8_桥梁按河道进行编号16.6.13-给养护单位校对一标返回)" xfId="1893"/>
    <cellStyle name="好_2012年大中修计划（全署）_南汇所_临港所_养护三标报价清单、明细表171010" xfId="1894"/>
    <cellStyle name="好_2012年大中修计划（全署）_南汇所_临港所_养护三标桥梁河道分部明细-改16.6.8" xfId="1895"/>
    <cellStyle name="好_2012年大中修计划（全署）_南汇所_临港所_养护三标桥梁河道分部明细-改16.6.8_16.10.24-580座桥梁基本信息表" xfId="1896"/>
    <cellStyle name="好_2012年大中修计划（全署）_南汇所_临港所_养护三标桥梁河道分部明细-改16.6.8_桥梁按河道进行编号16.10.12汇总" xfId="1897"/>
    <cellStyle name="好_2012年大中修计划（全署）_南汇所_临港所_养护三标桥梁河道分部明细-改16.6.8_桥梁按河道进行编号16.6.13-给养护单位校对-三标返回" xfId="1898"/>
    <cellStyle name="好_2012年大中修计划（全署）_南汇所_临港所_养护三标桥梁河道分部明细-改16.6.8_桥梁按河道进行编号16.6.13-给养护单位校对-三标返回_2017年区管农桥养护设施工程量汇总表（2标）16.11.22返回" xfId="1899"/>
    <cellStyle name="好_2012年大中修计划（全署）_南汇所_临港所_养护三标桥梁河道分部明细-改16.6.8_桥梁按河道进行编号16.6.13-给养护单位校对-三标返回_2017年区管农桥养护设施工程量汇总表（2标）16.11.22返回_20171018-573座养护资金汇总表附表+资金拨付附表" xfId="1900"/>
    <cellStyle name="好_2012年大中修计划（全署）_南汇所_临港所_养护三标桥梁河道分部明细-改16.6.8_桥梁按河道进行编号16.6.13-给养护单位校对-三标返回_2017年区管农桥养护设施工程量汇总表（2标）16.11.22返回_20180422朝农公路桥养护经费" xfId="1901"/>
    <cellStyle name="好_2012年大中修计划（全署）_南汇所_临港所_养护三标桥梁河道分部明细-改16.6.8_桥梁按河道进行编号16.6.13-给养护单位校对-三标返回_2017年区管农桥养护设施工程量汇总表（2标）16.11.22返回_养护三标报价清单、明细表171010" xfId="1902"/>
    <cellStyle name="好_2012年大中修计划（全署）_南汇所_临港所_养护三标桥梁河道分部明细-改16.6.8_桥梁按河道进行编号16.6.13-给养护单位校对-三标返回_2017年区管农桥养护设施工程量汇总表（3标）16.12.6返回新" xfId="1903"/>
    <cellStyle name="好_2012年大中修计划（全署）_南汇所_临港所_养护三标桥梁河道分部明细-改16.6.8_桥梁按河道进行编号16.6.13-给养护单位校对-三标返回_2017年区管农桥养护设施工程量汇总表（3标）16.12.6返回新_20171018-573座养护资金汇总表附表+资金拨付附表" xfId="1904"/>
    <cellStyle name="好_2012年大中修计划（全署）_南汇所_临港所_养护三标桥梁河道分部明细-改16.6.8_桥梁按河道进行编号16.6.13-给养护单位校对-三标返回_2017年区管农桥养护设施工程量汇总表（3标）16.12.6返回新_20180422朝农公路桥养护经费" xfId="1905"/>
    <cellStyle name="好_2012年大中修计划（全署）_南汇所_临港所_养护三标桥梁河道分部明细-改16.6.8_桥梁按河道进行编号16.6.13-给养护单位校对-三标返回_2017年区管农桥养护设施工程量汇总表（3标）16.12.6返回新_养护三标报价清单、明细表171010" xfId="1906"/>
    <cellStyle name="好_2012年大中修计划（全署）_南汇所_临港所_养护三标桥梁河道分部明细-改16.6.8_桥梁按河道进行编号16.6.13-给养护单位校对一标返回)" xfId="1907"/>
    <cellStyle name="好_2012年大中修计划（全署）_南汇所_临港所_张家浜两侧（代防汛通道）接管桥梁明细表+养护经费" xfId="1908"/>
    <cellStyle name="好_2012年大中修计划（全署）_南汇所_临港所_赵家沟防汛通道7座接管桥梁明细表+养护经费" xfId="1909"/>
    <cellStyle name="好_2012年大中修计划（全署）_南汇所_南汇所2013年中检查各镇考核评分表（已打分）" xfId="1910"/>
    <cellStyle name="好_2012年大中修计划（全署）_南汇所_南片二标6.17" xfId="1911"/>
    <cellStyle name="好_2012年大中修计划（全署）_南汇所_桥梁按河道进行编号16.6.13" xfId="1912"/>
    <cellStyle name="好_2012年大中修计划（全署）_南汇所_桥梁按河道进行编号16.6.8" xfId="1913"/>
    <cellStyle name="好_2012年大中修计划（全署）_南汇所_三林所" xfId="1914"/>
    <cellStyle name="好_2012年大中修计划（全署）_南汇所_三林所_16.11.10-580座桥梁基本信息表" xfId="1915"/>
    <cellStyle name="好_2012年大中修计划（全署）_南汇所_三林所_17年1标报价-每桥报价清单、明细表17年7月" xfId="1916"/>
    <cellStyle name="好_2012年大中修计划（全署）_南汇所_三林所_17年3标报价-每桥报价清单、明细表17年7月" xfId="1917"/>
    <cellStyle name="好_2012年大中修计划（全署）_南汇所_三林所_17年新2标报价-每座桥计算、明细表2017年10月" xfId="1918"/>
    <cellStyle name="好_2012年大中修计划（全署）_南汇所_三林所_1标2017.4.1-2017.7 .31养护经费" xfId="1919"/>
    <cellStyle name="好_2012年大中修计划（全署）_南汇所_三林所_2016年1标区管农桥养护投标价" xfId="1920"/>
    <cellStyle name="好_2012年大中修计划（全署）_南汇所_三林所_20171018-573座养护资金汇总表附表+资金拨付附表" xfId="1921"/>
    <cellStyle name="好_2012年大中修计划（全署）_南汇所_三林所_2017年区管农桥养护设施工程量汇总表（2标）16.11.22返回" xfId="1922"/>
    <cellStyle name="好_2012年大中修计划（全署）_南汇所_三林所_2017年区管农桥养护设施工程量汇总表（2标）16.11.22返回_20171018-573座养护资金汇总表附表+资金拨付附表" xfId="1923"/>
    <cellStyle name="好_2012年大中修计划（全署）_南汇所_三林所_2017年区管农桥养护设施工程量汇总表（2标）16.11.22返回_20180422朝农公路桥养护经费" xfId="1924"/>
    <cellStyle name="好_2012年大中修计划（全署）_南汇所_三林所_2017年区管农桥养护设施工程量汇总表（2标）16.11.22返回_养护三标报价清单、明细表171010" xfId="1925"/>
    <cellStyle name="好_2012年大中修计划（全署）_南汇所_三林所_2017年区管农桥养护设施工程量汇总表（3标）16.12.6返回新" xfId="1926"/>
    <cellStyle name="好_2012年大中修计划（全署）_南汇所_三林所_2017年区管农桥养护设施工程量汇总表（3标）16.12.6返回新_20171018-573座养护资金汇总表附表+资金拨付附表" xfId="1927"/>
    <cellStyle name="好_2012年大中修计划（全署）_南汇所_三林所_2017年区管农桥养护设施工程量汇总表（3标）16.12.6返回新_20180422朝农公路桥养护经费" xfId="1928"/>
    <cellStyle name="好_2012年大中修计划（全署）_南汇所_三林所_2017年区管农桥养护设施工程量汇总表（3标）16.12.6返回新_养护三标报价清单、明细表171010" xfId="1929"/>
    <cellStyle name="好_2012年大中修计划（全署）_南汇所_三林所_2标2017.4.1-2017.7 .31养护经费" xfId="1930"/>
    <cellStyle name="好_2012年大中修计划（全署）_南汇所_三林所_3标大芦线设施量明细+经费16.9.29" xfId="1931"/>
    <cellStyle name="好_2012年大中修计划（全署）_南汇所_三林所_3标大芦线设施量明细+经费16.9.29_1标2017.4.1-2017.7 .31养护经费" xfId="1932"/>
    <cellStyle name="好_2012年大中修计划（全署）_南汇所_三林所_3标大芦线设施量明细+经费16.9.29_张家浜两侧（代防汛通道）接管桥梁明细表+养护经费" xfId="1933"/>
    <cellStyle name="好_2012年大中修计划（全署）_南汇所_三林所_3标大芦线设施量明细+经费16.9.29_赵家沟防汛通道7座接管桥梁明细表+养护经费" xfId="1934"/>
    <cellStyle name="好_2012年大中修计划（全署）_南汇所_三林所_第二季度河道考核情况（周浦所）" xfId="1935"/>
    <cellStyle name="好_2012年大中修计划（全署）_南汇所_三林所_附表：农桥养护资金汇总表+明细表" xfId="1936"/>
    <cellStyle name="好_2012年大中修计划（全署）_南汇所_三林所_扣三标五丰路桥养护资金2016年1月份2018年5月" xfId="1937"/>
    <cellStyle name="好_2012年大中修计划（全署）_南汇所_三林所_南汇所2013年中检查各镇考核评分表（已打分）" xfId="1938"/>
    <cellStyle name="好_2012年大中修计划（全署）_南汇所_三林所_南片二标6.17" xfId="1939"/>
    <cellStyle name="好_2012年大中修计划（全署）_南汇所_三林所_桥梁按河道进行编号16.6.13" xfId="1940"/>
    <cellStyle name="好_2012年大中修计划（全署）_南汇所_三林所_桥梁按河道进行编号16.6.8" xfId="1941"/>
    <cellStyle name="好_2012年大中修计划（全署）_南汇所_三林所_外环运河、长界港接管桥梁明细表+养护经费9.30" xfId="1942"/>
    <cellStyle name="好_2012年大中修计划（全署）_南汇所_三林所_修正  附表2：区管农桥养护设施工程量汇总表（1标）10.26" xfId="1943"/>
    <cellStyle name="好_2012年大中修计划（全署）_南汇所_三林所_养护二标桥梁河道分部明细16.6.8" xfId="1944"/>
    <cellStyle name="好_2012年大中修计划（全署）_南汇所_三林所_养护二标桥梁河道分部明细16.6.8_16.10.24-580座桥梁基本信息表" xfId="1945"/>
    <cellStyle name="好_2012年大中修计划（全署）_南汇所_三林所_养护二标桥梁河道分部明细16.6.8_桥梁按河道进行编号16.10.12汇总" xfId="1946"/>
    <cellStyle name="好_2012年大中修计划（全署）_南汇所_三林所_养护二标桥梁河道分部明细16.6.8_桥梁按河道进行编号16.6.13-给养护单位校对-三标返回" xfId="1947"/>
    <cellStyle name="好_2012年大中修计划（全署）_南汇所_三林所_养护二标桥梁河道分部明细16.6.8_桥梁按河道进行编号16.6.13-给养护单位校对-三标返回_2017年区管农桥养护设施工程量汇总表（2标）16.11.22返回" xfId="1948"/>
    <cellStyle name="好_2012年大中修计划（全署）_南汇所_三林所_养护二标桥梁河道分部明细16.6.8_桥梁按河道进行编号16.6.13-给养护单位校对-三标返回_2017年区管农桥养护设施工程量汇总表（2标）16.11.22返回_20171018-573座养护资金汇总表附表+资金拨付附表" xfId="1949"/>
    <cellStyle name="好_2012年大中修计划（全署）_南汇所_三林所_养护二标桥梁河道分部明细16.6.8_桥梁按河道进行编号16.6.13-给养护单位校对-三标返回_2017年区管农桥养护设施工程量汇总表（2标）16.11.22返回_20180422朝农公路桥养护经费" xfId="1950"/>
    <cellStyle name="好_2012年大中修计划（全署）_南汇所_三林所_养护二标桥梁河道分部明细16.6.8_桥梁按河道进行编号16.6.13-给养护单位校对-三标返回_2017年区管农桥养护设施工程量汇总表（2标）16.11.22返回_养护三标报价清单、明细表171010" xfId="1951"/>
    <cellStyle name="好_2012年大中修计划（全署）_南汇所_三林所_养护二标桥梁河道分部明细16.6.8_桥梁按河道进行编号16.6.13-给养护单位校对-三标返回_2017年区管农桥养护设施工程量汇总表（3标）16.12.6返回新" xfId="1952"/>
    <cellStyle name="好_2012年大中修计划（全署）_南汇所_三林所_养护二标桥梁河道分部明细16.6.8_桥梁按河道进行编号16.6.13-给养护单位校对-三标返回_2017年区管农桥养护设施工程量汇总表（3标）16.12.6返回新_20171018-573座养护资金汇总表附表+资金拨付附表" xfId="1953"/>
    <cellStyle name="好_2012年大中修计划（全署）_南汇所_三林所_养护二标桥梁河道分部明细16.6.8_桥梁按河道进行编号16.6.13-给养护单位校对-三标返回_2017年区管农桥养护设施工程量汇总表（3标）16.12.6返回新_20180422朝农公路桥养护经费" xfId="1954"/>
    <cellStyle name="好_2012年大中修计划（全署）_南汇所_三林所_养护二标桥梁河道分部明细16.6.8_桥梁按河道进行编号16.6.13-给养护单位校对-三标返回_2017年区管农桥养护设施工程量汇总表（3标）16.12.6返回新_养护三标报价清单、明细表171010" xfId="1955"/>
    <cellStyle name="好_2012年大中修计划（全署）_南汇所_三林所_养护二标桥梁河道分部明细16.6.8_桥梁按河道进行编号16.6.13-给养护单位校对一标返回)" xfId="1956"/>
    <cellStyle name="好_2012年大中修计划（全署）_南汇所_三林所_养护三标报价清单、明细表171010" xfId="1957"/>
    <cellStyle name="好_2012年大中修计划（全署）_南汇所_三林所_养护三标桥梁河道分部明细-改16.6.8" xfId="1958"/>
    <cellStyle name="好_2012年大中修计划（全署）_南汇所_三林所_养护三标桥梁河道分部明细-改16.6.8_16.10.24-580座桥梁基本信息表" xfId="1959"/>
    <cellStyle name="好_2012年大中修计划（全署）_南汇所_三林所_养护三标桥梁河道分部明细-改16.6.8_桥梁按河道进行编号16.10.12汇总" xfId="1960"/>
    <cellStyle name="好_2012年大中修计划（全署）_南汇所_三林所_养护三标桥梁河道分部明细-改16.6.8_桥梁按河道进行编号16.6.13-给养护单位校对-三标返回" xfId="1961"/>
    <cellStyle name="好_2012年大中修计划（全署）_南汇所_三林所_养护三标桥梁河道分部明细-改16.6.8_桥梁按河道进行编号16.6.13-给养护单位校对-三标返回_2017年区管农桥养护设施工程量汇总表（2标）16.11.22返回" xfId="1962"/>
    <cellStyle name="好_2012年大中修计划（全署）_南汇所_三林所_养护三标桥梁河道分部明细-改16.6.8_桥梁按河道进行编号16.6.13-给养护单位校对-三标返回_2017年区管农桥养护设施工程量汇总表（2标）16.11.22返回_20171018-573座养护资金汇总表附表+资金拨付附表" xfId="1963"/>
    <cellStyle name="好_2012年大中修计划（全署）_南汇所_三林所_养护三标桥梁河道分部明细-改16.6.8_桥梁按河道进行编号16.6.13-给养护单位校对-三标返回_2017年区管农桥养护设施工程量汇总表（2标）16.11.22返回_20180422朝农公路桥养护经费" xfId="1964"/>
    <cellStyle name="好_2012年大中修计划（全署）_南汇所_三林所_养护三标桥梁河道分部明细-改16.6.8_桥梁按河道进行编号16.6.13-给养护单位校对-三标返回_2017年区管农桥养护设施工程量汇总表（2标）16.11.22返回_养护三标报价清单、明细表171010" xfId="1965"/>
    <cellStyle name="好_2012年大中修计划（全署）_南汇所_三林所_养护三标桥梁河道分部明细-改16.6.8_桥梁按河道进行编号16.6.13-给养护单位校对-三标返回_2017年区管农桥养护设施工程量汇总表（3标）16.12.6返回新" xfId="1966"/>
    <cellStyle name="好_2012年大中修计划（全署）_南汇所_三林所_养护三标桥梁河道分部明细-改16.6.8_桥梁按河道进行编号16.6.13-给养护单位校对-三标返回_2017年区管农桥养护设施工程量汇总表（3标）16.12.6返回新_20171018-573座养护资金汇总表附表+资金拨付附表" xfId="1967"/>
    <cellStyle name="好_2012年大中修计划（全署）_南汇所_三林所_养护三标桥梁河道分部明细-改16.6.8_桥梁按河道进行编号16.6.13-给养护单位校对-三标返回_2017年区管农桥养护设施工程量汇总表（3标）16.12.6返回新_20180422朝农公路桥养护经费" xfId="1968"/>
    <cellStyle name="好_2012年大中修计划（全署）_南汇所_三林所_养护三标桥梁河道分部明细-改16.6.8_桥梁按河道进行编号16.6.13-给养护单位校对-三标返回_2017年区管农桥养护设施工程量汇总表（3标）16.12.6返回新_养护三标报价清单、明细表171010" xfId="1969"/>
    <cellStyle name="好_2012年大中修计划（全署）_南汇所_三林所_养护三标桥梁河道分部明细-改16.6.8_桥梁按河道进行编号16.6.13-给养护单位校对一标返回)" xfId="1970"/>
    <cellStyle name="好_2012年大中修计划（全署）_南汇所_三林所_张家浜两侧（代防汛通道）接管桥梁明细表+养护经费" xfId="1971"/>
    <cellStyle name="好_2012年大中修计划（全署）_南汇所_三林所_赵家沟防汛通道7座接管桥梁明细表+养护经费" xfId="1972"/>
    <cellStyle name="好_2012年大中修计划（全署）_南汇所_三林镇三民村创建样板村创建表" xfId="1973"/>
    <cellStyle name="好_2012年大中修计划（全署）_南汇所_三林镇三民村创建样板村创建表_16.11.10-580座桥梁基本信息表" xfId="1974"/>
    <cellStyle name="好_2012年大中修计划（全署）_南汇所_三林镇三民村创建样板村创建表_17年1标报价-每桥报价清单、明细表17年7月" xfId="1975"/>
    <cellStyle name="好_2012年大中修计划（全署）_南汇所_三林镇三民村创建样板村创建表_17年3标报价-每桥报价清单、明细表17年7月" xfId="1976"/>
    <cellStyle name="好_2012年大中修计划（全署）_南汇所_三林镇三民村创建样板村创建表_17年新2标报价-每座桥计算、明细表2017年10月" xfId="1977"/>
    <cellStyle name="好_2012年大中修计划（全署）_南汇所_三林镇三民村创建样板村创建表_1标2017.4.1-2017.7 .31养护经费" xfId="1978"/>
    <cellStyle name="好_2012年大中修计划（全署）_南汇所_三林镇三民村创建样板村创建表_2016年1标区管农桥养护投标价" xfId="1979"/>
    <cellStyle name="好_2012年大中修计划（全署）_南汇所_三林镇三民村创建样板村创建表_20171018-573座养护资金汇总表附表+资金拨付附表" xfId="1980"/>
    <cellStyle name="好_2012年大中修计划（全署）_南汇所_三林镇三民村创建样板村创建表_2017年区管农桥养护设施工程量汇总表（2标）16.11.22返回" xfId="1981"/>
    <cellStyle name="好_2012年大中修计划（全署）_南汇所_三林镇三民村创建样板村创建表_2017年区管农桥养护设施工程量汇总表（2标）16.11.22返回_20171018-573座养护资金汇总表附表+资金拨付附表" xfId="1982"/>
    <cellStyle name="好_2012年大中修计划（全署）_南汇所_三林镇三民村创建样板村创建表_2017年区管农桥养护设施工程量汇总表（2标）16.11.22返回_20180422朝农公路桥养护经费" xfId="1983"/>
    <cellStyle name="好_2012年大中修计划（全署）_南汇所_三林镇三民村创建样板村创建表_2017年区管农桥养护设施工程量汇总表（2标）16.11.22返回_养护三标报价清单、明细表171010" xfId="1984"/>
    <cellStyle name="好_2012年大中修计划（全署）_南汇所_三林镇三民村创建样板村创建表_2017年区管农桥养护设施工程量汇总表（3标）16.12.6返回新" xfId="1985"/>
    <cellStyle name="好_2012年大中修计划（全署）_南汇所_三林镇三民村创建样板村创建表_2017年区管农桥养护设施工程量汇总表（3标）16.12.6返回新_20171018-573座养护资金汇总表附表+资金拨付附表" xfId="1986"/>
    <cellStyle name="好_2012年大中修计划（全署）_南汇所_三林镇三民村创建样板村创建表_2017年区管农桥养护设施工程量汇总表（3标）16.12.6返回新_20180422朝农公路桥养护经费" xfId="1987"/>
    <cellStyle name="好_2012年大中修计划（全署）_南汇所_三林镇三民村创建样板村创建表_2017年区管农桥养护设施工程量汇总表（3标）16.12.6返回新_养护三标报价清单、明细表171010" xfId="1988"/>
    <cellStyle name="好_2012年大中修计划（全署）_南汇所_三林镇三民村创建样板村创建表_2标2017.4.1-2017.7 .31养护经费" xfId="1989"/>
    <cellStyle name="好_2012年大中修计划（全署）_南汇所_三林镇三民村创建样板村创建表_3标大芦线设施量明细+经费16.9.29" xfId="1990"/>
    <cellStyle name="好_2012年大中修计划（全署）_南汇所_三林镇三民村创建样板村创建表_3标大芦线设施量明细+经费16.9.29_1标2017.4.1-2017.7 .31养护经费" xfId="1991"/>
    <cellStyle name="好_2012年大中修计划（全署）_南汇所_三林镇三民村创建样板村创建表_3标大芦线设施量明细+经费16.9.29_张家浜两侧（代防汛通道）接管桥梁明细表+养护经费" xfId="1992"/>
    <cellStyle name="好_2012年大中修计划（全署）_南汇所_三林镇三民村创建样板村创建表_3标大芦线设施量明细+经费16.9.29_赵家沟防汛通道7座接管桥梁明细表+养护经费" xfId="1993"/>
    <cellStyle name="好_2012年大中修计划（全署）_南汇所_三林镇三民村创建样板村创建表_附表：农桥养护资金汇总表+明细表" xfId="1994"/>
    <cellStyle name="好_2012年大中修计划（全署）_南汇所_三林镇三民村创建样板村创建表_扣三标五丰路桥养护资金2016年1月份2018年5月" xfId="1995"/>
    <cellStyle name="好_2012年大中修计划（全署）_南汇所_三林镇三民村创建样板村创建表_南片二标6.17" xfId="1996"/>
    <cellStyle name="好_2012年大中修计划（全署）_南汇所_三林镇三民村创建样板村创建表_桥梁按河道进行编号16.6.13" xfId="1997"/>
    <cellStyle name="好_2012年大中修计划（全署）_南汇所_三林镇三民村创建样板村创建表_桥梁按河道进行编号16.6.8" xfId="1998"/>
    <cellStyle name="好_2012年大中修计划（全署）_南汇所_三林镇三民村创建样板村创建表_外环运河、长界港接管桥梁明细表+养护经费9.30" xfId="1999"/>
    <cellStyle name="好_2012年大中修计划（全署）_南汇所_三林镇三民村创建样板村创建表_修正  附表2：区管农桥养护设施工程量汇总表（1标）10.26" xfId="2000"/>
    <cellStyle name="好_2012年大中修计划（全署）_南汇所_三林镇三民村创建样板村创建表_养护二标桥梁河道分部明细16.6.8" xfId="2001"/>
    <cellStyle name="好_2012年大中修计划（全署）_南汇所_三林镇三民村创建样板村创建表_养护二标桥梁河道分部明细16.6.8_16.10.24-580座桥梁基本信息表" xfId="2002"/>
    <cellStyle name="好_2012年大中修计划（全署）_南汇所_三林镇三民村创建样板村创建表_养护二标桥梁河道分部明细16.6.8_桥梁按河道进行编号16.10.12汇总" xfId="2003"/>
    <cellStyle name="好_2012年大中修计划（全署）_南汇所_三林镇三民村创建样板村创建表_养护二标桥梁河道分部明细16.6.8_桥梁按河道进行编号16.6.13-给养护单位校对-三标返回" xfId="2004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2标）16.11.22返回" xfId="2005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2标）16.11.22返回_20171018-573座养护资金汇总表附表+资金拨付附表" xfId="2006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2标）16.11.22返回_20180422朝农公路桥养护经费" xfId="2007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2标）16.11.22返回_养护三标报价清单、明细表171010" xfId="2008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3标）16.12.6返回新" xfId="2009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3标）16.12.6返回新_20171018-573座养护资金汇总表附表+资金拨付附表" xfId="2010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3标）16.12.6返回新_20180422朝农公路桥养护经费" xfId="2011"/>
    <cellStyle name="好_2012年大中修计划（全署）_南汇所_三林镇三民村创建样板村创建表_养护二标桥梁河道分部明细16.6.8_桥梁按河道进行编号16.6.13-给养护单位校对-三标返回_2017年区管农桥养护设施工程量汇总表（3标）16.12.6返回新_养护三标报价清单、明细表171010" xfId="2012"/>
    <cellStyle name="好_2012年大中修计划（全署）_南汇所_三林镇三民村创建样板村创建表_养护二标桥梁河道分部明细16.6.8_桥梁按河道进行编号16.6.13-给养护单位校对一标返回)" xfId="2013"/>
    <cellStyle name="好_2012年大中修计划（全署）_南汇所_三林镇三民村创建样板村创建表_养护三标报价清单、明细表171010" xfId="2014"/>
    <cellStyle name="好_2012年大中修计划（全署）_南汇所_三林镇三民村创建样板村创建表_养护三标桥梁河道分部明细-改16.6.8" xfId="2015"/>
    <cellStyle name="好_2012年大中修计划（全署）_南汇所_三林镇三民村创建样板村创建表_养护三标桥梁河道分部明细-改16.6.8_16.10.24-580座桥梁基本信息表" xfId="2016"/>
    <cellStyle name="好_2012年大中修计划（全署）_南汇所_三林镇三民村创建样板村创建表_养护三标桥梁河道分部明细-改16.6.8_桥梁按河道进行编号16.10.12汇总" xfId="2017"/>
    <cellStyle name="好_2012年大中修计划（全署）_南汇所_三林镇三民村创建样板村创建表_养护三标桥梁河道分部明细-改16.6.8_桥梁按河道进行编号16.6.13-给养护单位校对-三标返回" xfId="2018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2标）16.11.22返回" xfId="2019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20171018-573座养护资金汇总表附表+资金拨付附表" xfId="2020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20180422朝农公路桥养护经费" xfId="2021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2标）16.11.22返回_养护三标报价清单、明细表171010" xfId="2022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" xfId="2023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2024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20180422朝农公路桥养护经费" xfId="2025"/>
    <cellStyle name="好_2012年大中修计划（全署）_南汇所_三林镇三民村创建样板村创建表_养护三标桥梁河道分部明细-改16.6.8_桥梁按河道进行编号16.6.13-给养护单位校对-三标返回_2017年区管农桥养护设施工程量汇总表（3标）16.12.6返回新_养护三标报价清单、明细表171010" xfId="2026"/>
    <cellStyle name="好_2012年大中修计划（全署）_南汇所_三林镇三民村创建样板村创建表_养护三标桥梁河道分部明细-改16.6.8_桥梁按河道进行编号16.6.13-给养护单位校对一标返回)" xfId="2027"/>
    <cellStyle name="好_2012年大中修计划（全署）_南汇所_三林镇三民村创建样板村创建表_张家浜两侧（代防汛通道）接管桥梁明细表+养护经费" xfId="2028"/>
    <cellStyle name="好_2012年大中修计划（全署）_南汇所_三林镇三民村创建样板村创建表_赵家沟防汛通道7座接管桥梁明细表+养护经费" xfId="2029"/>
    <cellStyle name="好_2012年大中修计划（全署）_南汇所_外环运河、长界港接管桥梁明细表+养护经费9.30" xfId="2030"/>
    <cellStyle name="好_2012年大中修计划（全署）_南汇所_修正  附表2：区管农桥养护设施工程量汇总表（1标）10.26" xfId="2031"/>
    <cellStyle name="好_2012年大中修计划（全署）_南汇所_养护二标桥梁河道分部明细16.6.8" xfId="2032"/>
    <cellStyle name="好_2012年大中修计划（全署）_南汇所_养护二标桥梁河道分部明细16.6.8_16.10.24-580座桥梁基本信息表" xfId="2033"/>
    <cellStyle name="好_2012年大中修计划（全署）_南汇所_养护二标桥梁河道分部明细16.6.8_桥梁按河道进行编号16.10.12汇总" xfId="2034"/>
    <cellStyle name="好_2012年大中修计划（全署）_南汇所_养护二标桥梁河道分部明细16.6.8_桥梁按河道进行编号16.6.13-给养护单位校对-三标返回" xfId="2035"/>
    <cellStyle name="好_2012年大中修计划（全署）_南汇所_养护二标桥梁河道分部明细16.6.8_桥梁按河道进行编号16.6.13-给养护单位校对-三标返回_2017年区管农桥养护设施工程量汇总表（2标）16.11.22返回" xfId="2036"/>
    <cellStyle name="好_2012年大中修计划（全署）_南汇所_养护二标桥梁河道分部明细16.6.8_桥梁按河道进行编号16.6.13-给养护单位校对-三标返回_2017年区管农桥养护设施工程量汇总表（2标）16.11.22返回_20171018-573座养护资金汇总表附表+资金拨付附表" xfId="2037"/>
    <cellStyle name="好_2012年大中修计划（全署）_南汇所_养护二标桥梁河道分部明细16.6.8_桥梁按河道进行编号16.6.13-给养护单位校对-三标返回_2017年区管农桥养护设施工程量汇总表（2标）16.11.22返回_20180422朝农公路桥养护经费" xfId="2038"/>
    <cellStyle name="好_2012年大中修计划（全署）_南汇所_养护二标桥梁河道分部明细16.6.8_桥梁按河道进行编号16.6.13-给养护单位校对-三标返回_2017年区管农桥养护设施工程量汇总表（2标）16.11.22返回_养护三标报价清单、明细表171010" xfId="2039"/>
    <cellStyle name="好_2012年大中修计划（全署）_南汇所_养护二标桥梁河道分部明细16.6.8_桥梁按河道进行编号16.6.13-给养护单位校对-三标返回_2017年区管农桥养护设施工程量汇总表（3标）16.12.6返回新" xfId="2040"/>
    <cellStyle name="好_2012年大中修计划（全署）_南汇所_养护二标桥梁河道分部明细16.6.8_桥梁按河道进行编号16.6.13-给养护单位校对-三标返回_2017年区管农桥养护设施工程量汇总表（3标）16.12.6返回新_20171018-573座养护资金汇总表附表+资金拨付附表" xfId="2041"/>
    <cellStyle name="好_2012年大中修计划（全署）_南汇所_养护二标桥梁河道分部明细16.6.8_桥梁按河道进行编号16.6.13-给养护单位校对-三标返回_2017年区管农桥养护设施工程量汇总表（3标）16.12.6返回新_20180422朝农公路桥养护经费" xfId="2042"/>
    <cellStyle name="好_2012年大中修计划（全署）_南汇所_养护二标桥梁河道分部明细16.6.8_桥梁按河道进行编号16.6.13-给养护单位校对-三标返回_2017年区管农桥养护设施工程量汇总表（3标）16.12.6返回新_养护三标报价清单、明细表171010" xfId="2043"/>
    <cellStyle name="好_2012年大中修计划（全署）_南汇所_养护二标桥梁河道分部明细16.6.8_桥梁按河道进行编号16.6.13-给养护单位校对一标返回)" xfId="2044"/>
    <cellStyle name="好_2012年大中修计划（全署）_南汇所_养护三标报价清单、明细表171010" xfId="2045"/>
    <cellStyle name="好_2012年大中修计划（全署）_南汇所_养护三标桥梁河道分部明细-改16.6.8" xfId="2046"/>
    <cellStyle name="好_2012年大中修计划（全署）_南汇所_养护三标桥梁河道分部明细-改16.6.8_16.10.24-580座桥梁基本信息表" xfId="2047"/>
    <cellStyle name="好_2012年大中修计划（全署）_南汇所_养护三标桥梁河道分部明细-改16.6.8_桥梁按河道进行编号16.10.12汇总" xfId="2048"/>
    <cellStyle name="好_2012年大中修计划（全署）_南汇所_养护三标桥梁河道分部明细-改16.6.8_桥梁按河道进行编号16.6.13-给养护单位校对-三标返回" xfId="2049"/>
    <cellStyle name="好_2012年大中修计划（全署）_南汇所_养护三标桥梁河道分部明细-改16.6.8_桥梁按河道进行编号16.6.13-给养护单位校对-三标返回_2017年区管农桥养护设施工程量汇总表（2标）16.11.22返回" xfId="2050"/>
    <cellStyle name="好_2012年大中修计划（全署）_南汇所_养护三标桥梁河道分部明细-改16.6.8_桥梁按河道进行编号16.6.13-给养护单位校对-三标返回_2017年区管农桥养护设施工程量汇总表（2标）16.11.22返回_20171018-573座养护资金汇总表附表+资金拨付附表" xfId="2051"/>
    <cellStyle name="好_2012年大中修计划（全署）_南汇所_养护三标桥梁河道分部明细-改16.6.8_桥梁按河道进行编号16.6.13-给养护单位校对-三标返回_2017年区管农桥养护设施工程量汇总表（2标）16.11.22返回_20180422朝农公路桥养护经费" xfId="2052"/>
    <cellStyle name="好_2012年大中修计划（全署）_南汇所_养护三标桥梁河道分部明细-改16.6.8_桥梁按河道进行编号16.6.13-给养护单位校对-三标返回_2017年区管农桥养护设施工程量汇总表（2标）16.11.22返回_养护三标报价清单、明细表171010" xfId="2053"/>
    <cellStyle name="好_2012年大中修计划（全署）_南汇所_养护三标桥梁河道分部明细-改16.6.8_桥梁按河道进行编号16.6.13-给养护单位校对-三标返回_2017年区管农桥养护设施工程量汇总表（3标）16.12.6返回新" xfId="2054"/>
    <cellStyle name="好_2012年大中修计划（全署）_南汇所_养护三标桥梁河道分部明细-改16.6.8_桥梁按河道进行编号16.6.13-给养护单位校对-三标返回_2017年区管农桥养护设施工程量汇总表（3标）16.12.6返回新_20171018-573座养护资金汇总表附表+资金拨付附表" xfId="2055"/>
    <cellStyle name="好_2012年大中修计划（全署）_南汇所_养护三标桥梁河道分部明细-改16.6.8_桥梁按河道进行编号16.6.13-给养护单位校对-三标返回_2017年区管农桥养护设施工程量汇总表（3标）16.12.6返回新_20180422朝农公路桥养护经费" xfId="2056"/>
    <cellStyle name="好_2012年大中修计划（全署）_南汇所_养护三标桥梁河道分部明细-改16.6.8_桥梁按河道进行编号16.6.13-给养护单位校对-三标返回_2017年区管农桥养护设施工程量汇总表（3标）16.12.6返回新_养护三标报价清单、明细表171010" xfId="2057"/>
    <cellStyle name="好_2012年大中修计划（全署）_南汇所_养护三标桥梁河道分部明细-改16.6.8_桥梁按河道进行编号16.6.13-给养护单位校对一标返回)" xfId="2058"/>
    <cellStyle name="好_2012年大中修计划（全署）_南汇所_样板村(曹路)" xfId="2059"/>
    <cellStyle name="好_2012年大中修计划（全署）_南汇所_样板村(曹路)_16.11.10-580座桥梁基本信息表" xfId="2060"/>
    <cellStyle name="好_2012年大中修计划（全署）_南汇所_样板村(曹路)_17年1标报价-每桥报价清单、明细表17年7月" xfId="2061"/>
    <cellStyle name="好_2012年大中修计划（全署）_南汇所_样板村(曹路)_17年3标报价-每桥报价清单、明细表17年7月" xfId="2062"/>
    <cellStyle name="好_2012年大中修计划（全署）_南汇所_样板村(曹路)_17年新2标报价-每座桥计算、明细表2017年10月" xfId="2063"/>
    <cellStyle name="好_2012年大中修计划（全署）_南汇所_样板村(曹路)_1标2017.4.1-2017.7 .31养护经费" xfId="2064"/>
    <cellStyle name="好_2012年大中修计划（全署）_南汇所_样板村(曹路)_2016年1标区管农桥养护投标价" xfId="2065"/>
    <cellStyle name="好_2012年大中修计划（全署）_南汇所_样板村(曹路)_20171018-573座养护资金汇总表附表+资金拨付附表" xfId="2066"/>
    <cellStyle name="好_2012年大中修计划（全署）_南汇所_样板村(曹路)_2017年区管农桥养护设施工程量汇总表（2标）16.11.22返回" xfId="2067"/>
    <cellStyle name="好_2012年大中修计划（全署）_南汇所_样板村(曹路)_2017年区管农桥养护设施工程量汇总表（2标）16.11.22返回_20171018-573座养护资金汇总表附表+资金拨付附表" xfId="2068"/>
    <cellStyle name="好_2012年大中修计划（全署）_南汇所_样板村(曹路)_2017年区管农桥养护设施工程量汇总表（2标）16.11.22返回_20180422朝农公路桥养护经费" xfId="2069"/>
    <cellStyle name="好_2012年大中修计划（全署）_南汇所_样板村(曹路)_2017年区管农桥养护设施工程量汇总表（2标）16.11.22返回_养护三标报价清单、明细表171010" xfId="2070"/>
    <cellStyle name="好_2012年大中修计划（全署）_南汇所_样板村(曹路)_2017年区管农桥养护设施工程量汇总表（3标）16.12.6返回新" xfId="2071"/>
    <cellStyle name="好_2012年大中修计划（全署）_南汇所_样板村(曹路)_2017年区管农桥养护设施工程量汇总表（3标）16.12.6返回新_20171018-573座养护资金汇总表附表+资金拨付附表" xfId="2072"/>
    <cellStyle name="好_2012年大中修计划（全署）_南汇所_样板村(曹路)_2017年区管农桥养护设施工程量汇总表（3标）16.12.6返回新_20180422朝农公路桥养护经费" xfId="2073"/>
    <cellStyle name="好_2012年大中修计划（全署）_南汇所_样板村(曹路)_2017年区管农桥养护设施工程量汇总表（3标）16.12.6返回新_养护三标报价清单、明细表171010" xfId="2074"/>
    <cellStyle name="好_2012年大中修计划（全署）_南汇所_样板村(曹路)_2标2017.4.1-2017.7 .31养护经费" xfId="2075"/>
    <cellStyle name="好_2012年大中修计划（全署）_南汇所_样板村(曹路)_3标大芦线设施量明细+经费16.9.29" xfId="2076"/>
    <cellStyle name="好_2012年大中修计划（全署）_南汇所_样板村(曹路)_3标大芦线设施量明细+经费16.9.29_1标2017.4.1-2017.7 .31养护经费" xfId="2077"/>
    <cellStyle name="好_2012年大中修计划（全署）_南汇所_样板村(曹路)_3标大芦线设施量明细+经费16.9.29_张家浜两侧（代防汛通道）接管桥梁明细表+养护经费" xfId="2078"/>
    <cellStyle name="好_2012年大中修计划（全署）_南汇所_样板村(曹路)_3标大芦线设施量明细+经费16.9.29_赵家沟防汛通道7座接管桥梁明细表+养护经费" xfId="2079"/>
    <cellStyle name="好_2012年大中修计划（全署）_南汇所_样板村(曹路)_第二季度河道考核情况（周浦所）" xfId="2080"/>
    <cellStyle name="好_2012年大中修计划（全署）_南汇所_样板村(曹路)_附表：农桥养护资金汇总表+明细表" xfId="2081"/>
    <cellStyle name="好_2012年大中修计划（全署）_南汇所_样板村(曹路)_扣三标五丰路桥养护资金2016年1月份2018年5月" xfId="2082"/>
    <cellStyle name="好_2012年大中修计划（全署）_南汇所_样板村(曹路)_南汇所2013年中检查各镇考核评分表（已打分）" xfId="2083"/>
    <cellStyle name="好_2012年大中修计划（全署）_南汇所_样板村(曹路)_南片二标6.17" xfId="2084"/>
    <cellStyle name="好_2012年大中修计划（全署）_南汇所_样板村(曹路)_桥梁按河道进行编号16.6.13" xfId="2085"/>
    <cellStyle name="好_2012年大中修计划（全署）_南汇所_样板村(曹路)_桥梁按河道进行编号16.6.8" xfId="2086"/>
    <cellStyle name="好_2012年大中修计划（全署）_南汇所_样板村(曹路)_外环运河、长界港接管桥梁明细表+养护经费9.30" xfId="2087"/>
    <cellStyle name="好_2012年大中修计划（全署）_南汇所_样板村(曹路)_修正  附表2：区管农桥养护设施工程量汇总表（1标）10.26" xfId="2088"/>
    <cellStyle name="好_2012年大中修计划（全署）_南汇所_样板村(曹路)_养护二标桥梁河道分部明细16.6.8" xfId="2089"/>
    <cellStyle name="好_2012年大中修计划（全署）_南汇所_样板村(曹路)_养护二标桥梁河道分部明细16.6.8_16.10.24-580座桥梁基本信息表" xfId="2090"/>
    <cellStyle name="好_2012年大中修计划（全署）_南汇所_样板村(曹路)_养护二标桥梁河道分部明细16.6.8_桥梁按河道进行编号16.10.12汇总" xfId="2091"/>
    <cellStyle name="好_2012年大中修计划（全署）_南汇所_样板村(曹路)_养护二标桥梁河道分部明细16.6.8_桥梁按河道进行编号16.6.13-给养护单位校对-三标返回" xfId="2092"/>
    <cellStyle name="好_2012年大中修计划（全署）_南汇所_样板村(曹路)_养护二标桥梁河道分部明细16.6.8_桥梁按河道进行编号16.6.13-给养护单位校对-三标返回_2017年区管农桥养护设施工程量汇总表（2标）16.11.22返回" xfId="2093"/>
    <cellStyle name="好_2012年大中修计划（全署）_南汇所_样板村(曹路)_养护二标桥梁河道分部明细16.6.8_桥梁按河道进行编号16.6.13-给养护单位校对-三标返回_2017年区管农桥养护设施工程量汇总表（2标）16.11.22返回_20171018-573座养护资金汇总表附表+资金拨付附表" xfId="2094"/>
    <cellStyle name="好_2012年大中修计划（全署）_南汇所_样板村(曹路)_养护二标桥梁河道分部明细16.6.8_桥梁按河道进行编号16.6.13-给养护单位校对-三标返回_2017年区管农桥养护设施工程量汇总表（2标）16.11.22返回_20180422朝农公路桥养护经费" xfId="2095"/>
    <cellStyle name="好_2012年大中修计划（全署）_南汇所_样板村(曹路)_养护二标桥梁河道分部明细16.6.8_桥梁按河道进行编号16.6.13-给养护单位校对-三标返回_2017年区管农桥养护设施工程量汇总表（2标）16.11.22返回_养护三标报价清单、明细表171010" xfId="2096"/>
    <cellStyle name="好_2012年大中修计划（全署）_南汇所_样板村(曹路)_养护二标桥梁河道分部明细16.6.8_桥梁按河道进行编号16.6.13-给养护单位校对-三标返回_2017年区管农桥养护设施工程量汇总表（3标）16.12.6返回新" xfId="2097"/>
    <cellStyle name="好_2012年大中修计划（全署）_南汇所_样板村(曹路)_养护二标桥梁河道分部明细16.6.8_桥梁按河道进行编号16.6.13-给养护单位校对-三标返回_2017年区管农桥养护设施工程量汇总表（3标）16.12.6返回新_20171018-573座养护资金汇总表附表+资金拨付附表" xfId="2098"/>
    <cellStyle name="好_2012年大中修计划（全署）_南汇所_样板村(曹路)_养护二标桥梁河道分部明细16.6.8_桥梁按河道进行编号16.6.13-给养护单位校对-三标返回_2017年区管农桥养护设施工程量汇总表（3标）16.12.6返回新_20180422朝农公路桥养护经费" xfId="2099"/>
    <cellStyle name="好_2012年大中修计划（全署）_南汇所_样板村(曹路)_养护二标桥梁河道分部明细16.6.8_桥梁按河道进行编号16.6.13-给养护单位校对-三标返回_2017年区管农桥养护设施工程量汇总表（3标）16.12.6返回新_养护三标报价清单、明细表171010" xfId="2100"/>
    <cellStyle name="好_2012年大中修计划（全署）_南汇所_样板村(曹路)_养护二标桥梁河道分部明细16.6.8_桥梁按河道进行编号16.6.13-给养护单位校对一标返回)" xfId="2101"/>
    <cellStyle name="好_2012年大中修计划（全署）_南汇所_样板村(曹路)_养护三标报价清单、明细表171010" xfId="2102"/>
    <cellStyle name="好_2012年大中修计划（全署）_南汇所_样板村(曹路)_养护三标桥梁河道分部明细-改16.6.8" xfId="2103"/>
    <cellStyle name="好_2012年大中修计划（全署）_南汇所_样板村(曹路)_养护三标桥梁河道分部明细-改16.6.8_16.10.24-580座桥梁基本信息表" xfId="2104"/>
    <cellStyle name="好_2012年大中修计划（全署）_南汇所_样板村(曹路)_养护三标桥梁河道分部明细-改16.6.8_桥梁按河道进行编号16.10.12汇总" xfId="2105"/>
    <cellStyle name="好_2012年大中修计划（全署）_南汇所_样板村(曹路)_养护三标桥梁河道分部明细-改16.6.8_桥梁按河道进行编号16.6.13-给养护单位校对-三标返回" xfId="2106"/>
    <cellStyle name="好_2012年大中修计划（全署）_南汇所_样板村(曹路)_养护三标桥梁河道分部明细-改16.6.8_桥梁按河道进行编号16.6.13-给养护单位校对-三标返回_2017年区管农桥养护设施工程量汇总表（2标）16.11.22返回" xfId="2107"/>
    <cellStyle name="好_2012年大中修计划（全署）_南汇所_样板村(曹路)_养护三标桥梁河道分部明细-改16.6.8_桥梁按河道进行编号16.6.13-给养护单位校对-三标返回_2017年区管农桥养护设施工程量汇总表（2标）16.11.22返回_20171018-573座养护资金汇总表附表+资金拨付附表" xfId="2108"/>
    <cellStyle name="好_2012年大中修计划（全署）_南汇所_样板村(曹路)_养护三标桥梁河道分部明细-改16.6.8_桥梁按河道进行编号16.6.13-给养护单位校对-三标返回_2017年区管农桥养护设施工程量汇总表（2标）16.11.22返回_20180422朝农公路桥养护经费" xfId="2109"/>
    <cellStyle name="好_2012年大中修计划（全署）_南汇所_样板村(曹路)_养护三标桥梁河道分部明细-改16.6.8_桥梁按河道进行编号16.6.13-给养护单位校对-三标返回_2017年区管农桥养护设施工程量汇总表（2标）16.11.22返回_养护三标报价清单、明细表171010" xfId="2110"/>
    <cellStyle name="好_2012年大中修计划（全署）_南汇所_样板村(曹路)_养护三标桥梁河道分部明细-改16.6.8_桥梁按河道进行编号16.6.13-给养护单位校对-三标返回_2017年区管农桥养护设施工程量汇总表（3标）16.12.6返回新" xfId="2111"/>
    <cellStyle name="好_2012年大中修计划（全署）_南汇所_样板村(曹路)_养护三标桥梁河道分部明细-改16.6.8_桥梁按河道进行编号16.6.13-给养护单位校对-三标返回_2017年区管农桥养护设施工程量汇总表（3标）16.12.6返回新_20171018-573座养护资金汇总表附表+资金拨付附表" xfId="2112"/>
    <cellStyle name="好_2012年大中修计划（全署）_南汇所_样板村(曹路)_养护三标桥梁河道分部明细-改16.6.8_桥梁按河道进行编号16.6.13-给养护单位校对-三标返回_2017年区管农桥养护设施工程量汇总表（3标）16.12.6返回新_20180422朝农公路桥养护经费" xfId="2113"/>
    <cellStyle name="好_2012年大中修计划（全署）_南汇所_样板村(曹路)_养护三标桥梁河道分部明细-改16.6.8_桥梁按河道进行编号16.6.13-给养护单位校对-三标返回_2017年区管农桥养护设施工程量汇总表（3标）16.12.6返回新_养护三标报价清单、明细表171010" xfId="2114"/>
    <cellStyle name="好_2012年大中修计划（全署）_南汇所_样板村(曹路)_养护三标桥梁河道分部明细-改16.6.8_桥梁按河道进行编号16.6.13-给养护单位校对一标返回)" xfId="2115"/>
    <cellStyle name="好_2012年大中修计划（全署）_南汇所_样板村(曹路)_张家浜两侧（代防汛通道）接管桥梁明细表+养护经费" xfId="2116"/>
    <cellStyle name="好_2012年大中修计划（全署）_南汇所_样板村(曹路)_赵家沟防汛通道7座接管桥梁明细表+养护经费" xfId="2117"/>
    <cellStyle name="好_2012年大中修计划（全署）_南汇所_样板村（合庆）" xfId="2118"/>
    <cellStyle name="好_2012年大中修计划（全署）_南汇所_样板村（合庆）_16.11.10-580座桥梁基本信息表" xfId="2119"/>
    <cellStyle name="好_2012年大中修计划（全署）_南汇所_样板村（合庆）_17年1标报价-每桥报价清单、明细表17年7月" xfId="2120"/>
    <cellStyle name="好_2012年大中修计划（全署）_南汇所_样板村（合庆）_17年3标报价-每桥报价清单、明细表17年7月" xfId="2121"/>
    <cellStyle name="好_2012年大中修计划（全署）_南汇所_样板村（合庆）_17年新2标报价-每座桥计算、明细表2017年10月" xfId="2122"/>
    <cellStyle name="好_2012年大中修计划（全署）_南汇所_样板村（合庆）_1标2017.4.1-2017.7 .31养护经费" xfId="2123"/>
    <cellStyle name="好_2012年大中修计划（全署）_南汇所_样板村（合庆）_2016年1标区管农桥养护投标价" xfId="2124"/>
    <cellStyle name="好_2012年大中修计划（全署）_南汇所_样板村（合庆）_20171018-573座养护资金汇总表附表+资金拨付附表" xfId="2125"/>
    <cellStyle name="好_2012年大中修计划（全署）_南汇所_样板村（合庆）_2017年区管农桥养护设施工程量汇总表（2标）16.11.22返回" xfId="2126"/>
    <cellStyle name="好_2012年大中修计划（全署）_南汇所_样板村（合庆）_2017年区管农桥养护设施工程量汇总表（2标）16.11.22返回_20171018-573座养护资金汇总表附表+资金拨付附表" xfId="2127"/>
    <cellStyle name="好_2012年大中修计划（全署）_南汇所_样板村（合庆）_2017年区管农桥养护设施工程量汇总表（2标）16.11.22返回_20180422朝农公路桥养护经费" xfId="2128"/>
    <cellStyle name="好_2012年大中修计划（全署）_南汇所_样板村（合庆）_2017年区管农桥养护设施工程量汇总表（2标）16.11.22返回_养护三标报价清单、明细表171010" xfId="2129"/>
    <cellStyle name="好_2012年大中修计划（全署）_南汇所_样板村（合庆）_2017年区管农桥养护设施工程量汇总表（3标）16.12.6返回新" xfId="2130"/>
    <cellStyle name="好_2012年大中修计划（全署）_南汇所_样板村（合庆）_2017年区管农桥养护设施工程量汇总表（3标）16.12.6返回新_20171018-573座养护资金汇总表附表+资金拨付附表" xfId="2131"/>
    <cellStyle name="好_2012年大中修计划（全署）_南汇所_样板村（合庆）_2017年区管农桥养护设施工程量汇总表（3标）16.12.6返回新_20180422朝农公路桥养护经费" xfId="2132"/>
    <cellStyle name="好_2012年大中修计划（全署）_南汇所_样板村（合庆）_2017年区管农桥养护设施工程量汇总表（3标）16.12.6返回新_养护三标报价清单、明细表171010" xfId="2133"/>
    <cellStyle name="好_2012年大中修计划（全署）_南汇所_样板村（合庆）_2标2017.4.1-2017.7 .31养护经费" xfId="2134"/>
    <cellStyle name="好_2012年大中修计划（全署）_南汇所_样板村（合庆）_3标大芦线设施量明细+经费16.9.29" xfId="2135"/>
    <cellStyle name="好_2012年大中修计划（全署）_南汇所_样板村（合庆）_3标大芦线设施量明细+经费16.9.29_1标2017.4.1-2017.7 .31养护经费" xfId="2136"/>
    <cellStyle name="好_2012年大中修计划（全署）_南汇所_样板村（合庆）_3标大芦线设施量明细+经费16.9.29_张家浜两侧（代防汛通道）接管桥梁明细表+养护经费" xfId="2137"/>
    <cellStyle name="好_2012年大中修计划（全署）_南汇所_样板村（合庆）_3标大芦线设施量明细+经费16.9.29_赵家沟防汛通道7座接管桥梁明细表+养护经费" xfId="2138"/>
    <cellStyle name="好_2012年大中修计划（全署）_南汇所_样板村（合庆）_第二季度河道考核情况（周浦所）" xfId="2139"/>
    <cellStyle name="好_2012年大中修计划（全署）_南汇所_样板村（合庆）_附表：农桥养护资金汇总表+明细表" xfId="2140"/>
    <cellStyle name="好_2012年大中修计划（全署）_南汇所_样板村（合庆）_扣三标五丰路桥养护资金2016年1月份2018年5月" xfId="2141"/>
    <cellStyle name="好_2012年大中修计划（全署）_南汇所_样板村（合庆）_南汇所2013年中检查各镇考核评分表（已打分）" xfId="2142"/>
    <cellStyle name="好_2012年大中修计划（全署）_南汇所_样板村（合庆）_南片二标6.17" xfId="2143"/>
    <cellStyle name="好_2012年大中修计划（全署）_南汇所_样板村（合庆）_桥梁按河道进行编号16.6.13" xfId="2144"/>
    <cellStyle name="好_2012年大中修计划（全署）_南汇所_样板村（合庆）_桥梁按河道进行编号16.6.8" xfId="2145"/>
    <cellStyle name="好_2012年大中修计划（全署）_南汇所_样板村（合庆）_外环运河、长界港接管桥梁明细表+养护经费9.30" xfId="2146"/>
    <cellStyle name="好_2012年大中修计划（全署）_南汇所_样板村（合庆）_修正  附表2：区管农桥养护设施工程量汇总表（1标）10.26" xfId="2147"/>
    <cellStyle name="好_2012年大中修计划（全署）_南汇所_样板村（合庆）_养护二标桥梁河道分部明细16.6.8" xfId="2148"/>
    <cellStyle name="好_2012年大中修计划（全署）_南汇所_样板村（合庆）_养护二标桥梁河道分部明细16.6.8_16.10.24-580座桥梁基本信息表" xfId="2149"/>
    <cellStyle name="好_2012年大中修计划（全署）_南汇所_样板村（合庆）_养护二标桥梁河道分部明细16.6.8_桥梁按河道进行编号16.10.12汇总" xfId="2150"/>
    <cellStyle name="好_2012年大中修计划（全署）_南汇所_样板村（合庆）_养护二标桥梁河道分部明细16.6.8_桥梁按河道进行编号16.6.13-给养护单位校对-三标返回" xfId="2151"/>
    <cellStyle name="好_2012年大中修计划（全署）_南汇所_样板村（合庆）_养护二标桥梁河道分部明细16.6.8_桥梁按河道进行编号16.6.13-给养护单位校对-三标返回_2017年区管农桥养护设施工程量汇总表（2标）16.11.22返回" xfId="2152"/>
    <cellStyle name="好_2012年大中修计划（全署）_南汇所_样板村（合庆）_养护二标桥梁河道分部明细16.6.8_桥梁按河道进行编号16.6.13-给养护单位校对-三标返回_2017年区管农桥养护设施工程量汇总表（2标）16.11.22返回_20171018-573座养护资金汇总表附表+资金拨付附表" xfId="2153"/>
    <cellStyle name="好_2012年大中修计划（全署）_南汇所_样板村（合庆）_养护二标桥梁河道分部明细16.6.8_桥梁按河道进行编号16.6.13-给养护单位校对-三标返回_2017年区管农桥养护设施工程量汇总表（2标）16.11.22返回_20180422朝农公路桥养护经费" xfId="2154"/>
    <cellStyle name="好_2012年大中修计划（全署）_南汇所_样板村（合庆）_养护二标桥梁河道分部明细16.6.8_桥梁按河道进行编号16.6.13-给养护单位校对-三标返回_2017年区管农桥养护设施工程量汇总表（2标）16.11.22返回_养护三标报价清单、明细表171010" xfId="2155"/>
    <cellStyle name="好_2012年大中修计划（全署）_南汇所_样板村（合庆）_养护二标桥梁河道分部明细16.6.8_桥梁按河道进行编号16.6.13-给养护单位校对-三标返回_2017年区管农桥养护设施工程量汇总表（3标）16.12.6返回新" xfId="2156"/>
    <cellStyle name="好_2012年大中修计划（全署）_南汇所_样板村（合庆）_养护二标桥梁河道分部明细16.6.8_桥梁按河道进行编号16.6.13-给养护单位校对-三标返回_2017年区管农桥养护设施工程量汇总表（3标）16.12.6返回新_20171018-573座养护资金汇总表附表+资金拨付附表" xfId="2157"/>
    <cellStyle name="好_2012年大中修计划（全署）_南汇所_样板村（合庆）_养护二标桥梁河道分部明细16.6.8_桥梁按河道进行编号16.6.13-给养护单位校对-三标返回_2017年区管农桥养护设施工程量汇总表（3标）16.12.6返回新_20180422朝农公路桥养护经费" xfId="2158"/>
    <cellStyle name="好_2012年大中修计划（全署）_南汇所_样板村（合庆）_养护二标桥梁河道分部明细16.6.8_桥梁按河道进行编号16.6.13-给养护单位校对-三标返回_2017年区管农桥养护设施工程量汇总表（3标）16.12.6返回新_养护三标报价清单、明细表171010" xfId="2159"/>
    <cellStyle name="好_2012年大中修计划（全署）_南汇所_样板村（合庆）_养护二标桥梁河道分部明细16.6.8_桥梁按河道进行编号16.6.13-给养护单位校对一标返回)" xfId="2160"/>
    <cellStyle name="好_2012年大中修计划（全署）_南汇所_样板村（合庆）_养护三标报价清单、明细表171010" xfId="2161"/>
    <cellStyle name="好_2012年大中修计划（全署）_南汇所_样板村（合庆）_养护三标桥梁河道分部明细-改16.6.8" xfId="2162"/>
    <cellStyle name="好_2012年大中修计划（全署）_南汇所_样板村（合庆）_养护三标桥梁河道分部明细-改16.6.8_16.10.24-580座桥梁基本信息表" xfId="2163"/>
    <cellStyle name="好_2012年大中修计划（全署）_南汇所_样板村（合庆）_养护三标桥梁河道分部明细-改16.6.8_桥梁按河道进行编号16.10.12汇总" xfId="2164"/>
    <cellStyle name="好_2012年大中修计划（全署）_南汇所_样板村（合庆）_养护三标桥梁河道分部明细-改16.6.8_桥梁按河道进行编号16.6.13-给养护单位校对-三标返回" xfId="2165"/>
    <cellStyle name="好_2012年大中修计划（全署）_南汇所_样板村（合庆）_养护三标桥梁河道分部明细-改16.6.8_桥梁按河道进行编号16.6.13-给养护单位校对-三标返回_2017年区管农桥养护设施工程量汇总表（2标）16.11.22返回" xfId="2166"/>
    <cellStyle name="好_2012年大中修计划（全署）_南汇所_样板村（合庆）_养护三标桥梁河道分部明细-改16.6.8_桥梁按河道进行编号16.6.13-给养护单位校对-三标返回_2017年区管农桥养护设施工程量汇总表（2标）16.11.22返回_20171018-573座养护资金汇总表附表+资金拨付附表" xfId="2167"/>
    <cellStyle name="好_2012年大中修计划（全署）_南汇所_样板村（合庆）_养护三标桥梁河道分部明细-改16.6.8_桥梁按河道进行编号16.6.13-给养护单位校对-三标返回_2017年区管农桥养护设施工程量汇总表（2标）16.11.22返回_20180422朝农公路桥养护经费" xfId="2168"/>
    <cellStyle name="好_2012年大中修计划（全署）_南汇所_样板村（合庆）_养护三标桥梁河道分部明细-改16.6.8_桥梁按河道进行编号16.6.13-给养护单位校对-三标返回_2017年区管农桥养护设施工程量汇总表（2标）16.11.22返回_养护三标报价清单、明细表171010" xfId="2169"/>
    <cellStyle name="好_2012年大中修计划（全署）_南汇所_样板村（合庆）_养护三标桥梁河道分部明细-改16.6.8_桥梁按河道进行编号16.6.13-给养护单位校对-三标返回_2017年区管农桥养护设施工程量汇总表（3标）16.12.6返回新" xfId="2170"/>
    <cellStyle name="好_2012年大中修计划（全署）_南汇所_样板村（合庆）_养护三标桥梁河道分部明细-改16.6.8_桥梁按河道进行编号16.6.13-给养护单位校对-三标返回_2017年区管农桥养护设施工程量汇总表（3标）16.12.6返回新_20171018-573座养护资金汇总表附表+资金拨付附表" xfId="2171"/>
    <cellStyle name="好_2012年大中修计划（全署）_南汇所_样板村（合庆）_养护三标桥梁河道分部明细-改16.6.8_桥梁按河道进行编号16.6.13-给养护单位校对-三标返回_2017年区管农桥养护设施工程量汇总表（3标）16.12.6返回新_20180422朝农公路桥养护经费" xfId="2172"/>
    <cellStyle name="好_2012年大中修计划（全署）_南汇所_样板村（合庆）_养护三标桥梁河道分部明细-改16.6.8_桥梁按河道进行编号16.6.13-给养护单位校对-三标返回_2017年区管农桥养护设施工程量汇总表（3标）16.12.6返回新_养护三标报价清单、明细表171010" xfId="2173"/>
    <cellStyle name="好_2012年大中修计划（全署）_南汇所_样板村（合庆）_养护三标桥梁河道分部明细-改16.6.8_桥梁按河道进行编号16.6.13-给养护单位校对一标返回)" xfId="2174"/>
    <cellStyle name="好_2012年大中修计划（全署）_南汇所_样板村（合庆）_张家浜两侧（代防汛通道）接管桥梁明细表+养护经费" xfId="2175"/>
    <cellStyle name="好_2012年大中修计划（全署）_南汇所_样板村（合庆）_赵家沟防汛通道7座接管桥梁明细表+养护经费" xfId="2176"/>
    <cellStyle name="好_2012年大中修计划（全署）_南汇所_样板村(唐镇)" xfId="2177"/>
    <cellStyle name="好_2012年大中修计划（全署）_南汇所_样板村(唐镇)_16.11.10-580座桥梁基本信息表" xfId="2178"/>
    <cellStyle name="好_2012年大中修计划（全署）_南汇所_样板村(唐镇)_17年1标报价-每桥报价清单、明细表17年7月" xfId="2179"/>
    <cellStyle name="好_2012年大中修计划（全署）_南汇所_样板村(唐镇)_17年3标报价-每桥报价清单、明细表17年7月" xfId="2180"/>
    <cellStyle name="好_2012年大中修计划（全署）_南汇所_样板村(唐镇)_17年新2标报价-每座桥计算、明细表2017年10月" xfId="2181"/>
    <cellStyle name="好_2012年大中修计划（全署）_南汇所_样板村(唐镇)_1标2017.4.1-2017.7 .31养护经费" xfId="2182"/>
    <cellStyle name="好_2012年大中修计划（全署）_南汇所_样板村(唐镇)_2016年1标区管农桥养护投标价" xfId="2183"/>
    <cellStyle name="好_2012年大中修计划（全署）_南汇所_样板村(唐镇)_20171018-573座养护资金汇总表附表+资金拨付附表" xfId="2184"/>
    <cellStyle name="好_2012年大中修计划（全署）_南汇所_样板村(唐镇)_2017年区管农桥养护设施工程量汇总表（2标）16.11.22返回" xfId="2185"/>
    <cellStyle name="好_2012年大中修计划（全署）_南汇所_样板村(唐镇)_2017年区管农桥养护设施工程量汇总表（2标）16.11.22返回_20171018-573座养护资金汇总表附表+资金拨付附表" xfId="2186"/>
    <cellStyle name="好_2012年大中修计划（全署）_南汇所_样板村(唐镇)_2017年区管农桥养护设施工程量汇总表（2标）16.11.22返回_20180422朝农公路桥养护经费" xfId="2187"/>
    <cellStyle name="好_2012年大中修计划（全署）_南汇所_样板村(唐镇)_2017年区管农桥养护设施工程量汇总表（2标）16.11.22返回_养护三标报价清单、明细表171010" xfId="2188"/>
    <cellStyle name="好_2012年大中修计划（全署）_南汇所_样板村(唐镇)_2017年区管农桥养护设施工程量汇总表（3标）16.12.6返回新" xfId="2189"/>
    <cellStyle name="好_2012年大中修计划（全署）_南汇所_样板村(唐镇)_2017年区管农桥养护设施工程量汇总表（3标）16.12.6返回新_20171018-573座养护资金汇总表附表+资金拨付附表" xfId="2190"/>
    <cellStyle name="好_2012年大中修计划（全署）_南汇所_样板村(唐镇)_2017年区管农桥养护设施工程量汇总表（3标）16.12.6返回新_20180422朝农公路桥养护经费" xfId="2191"/>
    <cellStyle name="好_2012年大中修计划（全署）_南汇所_样板村(唐镇)_2017年区管农桥养护设施工程量汇总表（3标）16.12.6返回新_养护三标报价清单、明细表171010" xfId="2192"/>
    <cellStyle name="好_2012年大中修计划（全署）_南汇所_样板村(唐镇)_2标2017.4.1-2017.7 .31养护经费" xfId="2193"/>
    <cellStyle name="好_2012年大中修计划（全署）_南汇所_样板村(唐镇)_3标大芦线设施量明细+经费16.9.29" xfId="2194"/>
    <cellStyle name="好_2012年大中修计划（全署）_南汇所_样板村(唐镇)_3标大芦线设施量明细+经费16.9.29_1标2017.4.1-2017.7 .31养护经费" xfId="2195"/>
    <cellStyle name="好_2012年大中修计划（全署）_南汇所_样板村(唐镇)_3标大芦线设施量明细+经费16.9.29_张家浜两侧（代防汛通道）接管桥梁明细表+养护经费" xfId="2196"/>
    <cellStyle name="好_2012年大中修计划（全署）_南汇所_样板村(唐镇)_3标大芦线设施量明细+经费16.9.29_赵家沟防汛通道7座接管桥梁明细表+养护经费" xfId="2197"/>
    <cellStyle name="好_2012年大中修计划（全署）_南汇所_样板村(唐镇)_第二季度河道考核情况（周浦所）" xfId="2198"/>
    <cellStyle name="好_2012年大中修计划（全署）_南汇所_样板村(唐镇)_附表：农桥养护资金汇总表+明细表" xfId="2199"/>
    <cellStyle name="好_2012年大中修计划（全署）_南汇所_样板村(唐镇)_扣三标五丰路桥养护资金2016年1月份2018年5月" xfId="2200"/>
    <cellStyle name="好_2012年大中修计划（全署）_南汇所_样板村(唐镇)_南汇所2013年中检查各镇考核评分表（已打分）" xfId="2201"/>
    <cellStyle name="好_2012年大中修计划（全署）_南汇所_样板村(唐镇)_南片二标6.17" xfId="2202"/>
    <cellStyle name="好_2012年大中修计划（全署）_南汇所_样板村(唐镇)_桥梁按河道进行编号16.6.13" xfId="2203"/>
    <cellStyle name="好_2012年大中修计划（全署）_南汇所_样板村(唐镇)_桥梁按河道进行编号16.6.8" xfId="2204"/>
    <cellStyle name="好_2012年大中修计划（全署）_南汇所_样板村(唐镇)_外环运河、长界港接管桥梁明细表+养护经费9.30" xfId="2205"/>
    <cellStyle name="好_2012年大中修计划（全署）_南汇所_样板村(唐镇)_修正  附表2：区管农桥养护设施工程量汇总表（1标）10.26" xfId="2206"/>
    <cellStyle name="好_2012年大中修计划（全署）_南汇所_样板村(唐镇)_养护二标桥梁河道分部明细16.6.8" xfId="2207"/>
    <cellStyle name="好_2012年大中修计划（全署）_南汇所_样板村(唐镇)_养护二标桥梁河道分部明细16.6.8_16.10.24-580座桥梁基本信息表" xfId="2208"/>
    <cellStyle name="好_2012年大中修计划（全署）_南汇所_样板村(唐镇)_养护二标桥梁河道分部明细16.6.8_桥梁按河道进行编号16.10.12汇总" xfId="2209"/>
    <cellStyle name="好_2012年大中修计划（全署）_南汇所_样板村(唐镇)_养护二标桥梁河道分部明细16.6.8_桥梁按河道进行编号16.6.13-给养护单位校对-三标返回" xfId="2210"/>
    <cellStyle name="好_2012年大中修计划（全署）_南汇所_样板村(唐镇)_养护二标桥梁河道分部明细16.6.8_桥梁按河道进行编号16.6.13-给养护单位校对-三标返回_2017年区管农桥养护设施工程量汇总表（2标）16.11.22返回" xfId="2211"/>
    <cellStyle name="好_2012年大中修计划（全署）_南汇所_样板村(唐镇)_养护二标桥梁河道分部明细16.6.8_桥梁按河道进行编号16.6.13-给养护单位校对-三标返回_2017年区管农桥养护设施工程量汇总表（2标）16.11.22返回_20171018-573座养护资金汇总表附表+资金拨付附表" xfId="2212"/>
    <cellStyle name="好_2012年大中修计划（全署）_南汇所_样板村(唐镇)_养护二标桥梁河道分部明细16.6.8_桥梁按河道进行编号16.6.13-给养护单位校对-三标返回_2017年区管农桥养护设施工程量汇总表（2标）16.11.22返回_20180422朝农公路桥养护经费" xfId="2213"/>
    <cellStyle name="好_2012年大中修计划（全署）_南汇所_样板村(唐镇)_养护二标桥梁河道分部明细16.6.8_桥梁按河道进行编号16.6.13-给养护单位校对-三标返回_2017年区管农桥养护设施工程量汇总表（2标）16.11.22返回_养护三标报价清单、明细表171010" xfId="2214"/>
    <cellStyle name="好_2012年大中修计划（全署）_南汇所_样板村(唐镇)_养护二标桥梁河道分部明细16.6.8_桥梁按河道进行编号16.6.13-给养护单位校对-三标返回_2017年区管农桥养护设施工程量汇总表（3标）16.12.6返回新" xfId="2215"/>
    <cellStyle name="好_2012年大中修计划（全署）_南汇所_样板村(唐镇)_养护二标桥梁河道分部明细16.6.8_桥梁按河道进行编号16.6.13-给养护单位校对-三标返回_2017年区管农桥养护设施工程量汇总表（3标）16.12.6返回新_20171018-573座养护资金汇总表附表+资金拨付附表" xfId="2216"/>
    <cellStyle name="好_2012年大中修计划（全署）_南汇所_样板村(唐镇)_养护二标桥梁河道分部明细16.6.8_桥梁按河道进行编号16.6.13-给养护单位校对-三标返回_2017年区管农桥养护设施工程量汇总表（3标）16.12.6返回新_20180422朝农公路桥养护经费" xfId="2217"/>
    <cellStyle name="好_2012年大中修计划（全署）_南汇所_样板村(唐镇)_养护二标桥梁河道分部明细16.6.8_桥梁按河道进行编号16.6.13-给养护单位校对-三标返回_2017年区管农桥养护设施工程量汇总表（3标）16.12.6返回新_养护三标报价清单、明细表171010" xfId="2218"/>
    <cellStyle name="好_2012年大中修计划（全署）_南汇所_样板村(唐镇)_养护二标桥梁河道分部明细16.6.8_桥梁按河道进行编号16.6.13-给养护单位校对一标返回)" xfId="2219"/>
    <cellStyle name="好_2012年大中修计划（全署）_南汇所_样板村(唐镇)_养护三标报价清单、明细表171010" xfId="2220"/>
    <cellStyle name="好_2012年大中修计划（全署）_南汇所_样板村(唐镇)_养护三标桥梁河道分部明细-改16.6.8" xfId="2221"/>
    <cellStyle name="好_2012年大中修计划（全署）_南汇所_样板村(唐镇)_养护三标桥梁河道分部明细-改16.6.8_16.10.24-580座桥梁基本信息表" xfId="2222"/>
    <cellStyle name="好_2012年大中修计划（全署）_南汇所_样板村(唐镇)_养护三标桥梁河道分部明细-改16.6.8_桥梁按河道进行编号16.10.12汇总" xfId="2223"/>
    <cellStyle name="好_2012年大中修计划（全署）_南汇所_样板村(唐镇)_养护三标桥梁河道分部明细-改16.6.8_桥梁按河道进行编号16.6.13-给养护单位校对-三标返回" xfId="2224"/>
    <cellStyle name="好_2012年大中修计划（全署）_南汇所_样板村(唐镇)_养护三标桥梁河道分部明细-改16.6.8_桥梁按河道进行编号16.6.13-给养护单位校对-三标返回_2017年区管农桥养护设施工程量汇总表（2标）16.11.22返回" xfId="2225"/>
    <cellStyle name="好_2012年大中修计划（全署）_南汇所_样板村(唐镇)_养护三标桥梁河道分部明细-改16.6.8_桥梁按河道进行编号16.6.13-给养护单位校对-三标返回_2017年区管农桥养护设施工程量汇总表（2标）16.11.22返回_20171018-573座养护资金汇总表附表+资金拨付附表" xfId="2226"/>
    <cellStyle name="好_2012年大中修计划（全署）_南汇所_样板村(唐镇)_养护三标桥梁河道分部明细-改16.6.8_桥梁按河道进行编号16.6.13-给养护单位校对-三标返回_2017年区管农桥养护设施工程量汇总表（2标）16.11.22返回_20180422朝农公路桥养护经费" xfId="2227"/>
    <cellStyle name="好_2012年大中修计划（全署）_南汇所_样板村(唐镇)_养护三标桥梁河道分部明细-改16.6.8_桥梁按河道进行编号16.6.13-给养护单位校对-三标返回_2017年区管农桥养护设施工程量汇总表（2标）16.11.22返回_养护三标报价清单、明细表171010" xfId="2228"/>
    <cellStyle name="好_2012年大中修计划（全署）_南汇所_样板村(唐镇)_养护三标桥梁河道分部明细-改16.6.8_桥梁按河道进行编号16.6.13-给养护单位校对-三标返回_2017年区管农桥养护设施工程量汇总表（3标）16.12.6返回新" xfId="2229"/>
    <cellStyle name="好_2012年大中修计划（全署）_南汇所_样板村(唐镇)_养护三标桥梁河道分部明细-改16.6.8_桥梁按河道进行编号16.6.13-给养护单位校对-三标返回_2017年区管农桥养护设施工程量汇总表（3标）16.12.6返回新_20171018-573座养护资金汇总表附表+资金拨付附表" xfId="2230"/>
    <cellStyle name="好_2012年大中修计划（全署）_南汇所_样板村(唐镇)_养护三标桥梁河道分部明细-改16.6.8_桥梁按河道进行编号16.6.13-给养护单位校对-三标返回_2017年区管农桥养护设施工程量汇总表（3标）16.12.6返回新_20180422朝农公路桥养护经费" xfId="2231"/>
    <cellStyle name="好_2012年大中修计划（全署）_南汇所_样板村(唐镇)_养护三标桥梁河道分部明细-改16.6.8_桥梁按河道进行编号16.6.13-给养护单位校对-三标返回_2017年区管农桥养护设施工程量汇总表（3标）16.12.6返回新_养护三标报价清单、明细表171010" xfId="2232"/>
    <cellStyle name="好_2012年大中修计划（全署）_南汇所_样板村(唐镇)_养护三标桥梁河道分部明细-改16.6.8_桥梁按河道进行编号16.6.13-给养护单位校对一标返回)" xfId="2233"/>
    <cellStyle name="好_2012年大中修计划（全署）_南汇所_样板村(唐镇)_张家浜两侧（代防汛通道）接管桥梁明细表+养护经费" xfId="2234"/>
    <cellStyle name="好_2012年大中修计划（全署）_南汇所_样板村(唐镇)_赵家沟防汛通道7座接管桥梁明细表+养护经费" xfId="2235"/>
    <cellStyle name="好_2012年大中修计划（全署）_南汇所_样板村汇总" xfId="2236"/>
    <cellStyle name="好_2012年大中修计划（全署）_南汇所_样板村汇总_2013年中检查评分表" xfId="2237"/>
    <cellStyle name="好_2012年大中修计划（全署）_南汇所_样板村汇总_Book1" xfId="2238"/>
    <cellStyle name="好_2012年大中修计划（全署）_南汇所_样板村汇总_Book1_16.11.10-580座桥梁基本信息表" xfId="2239"/>
    <cellStyle name="好_2012年大中修计划（全署）_南汇所_样板村汇总_Book1_17年1标报价-每桥报价清单、明细表17年7月" xfId="2240"/>
    <cellStyle name="好_2012年大中修计划（全署）_南汇所_样板村汇总_Book1_17年3标报价-每桥报价清单、明细表17年7月" xfId="2241"/>
    <cellStyle name="好_2012年大中修计划（全署）_南汇所_样板村汇总_Book1_17年新2标报价-每座桥计算、明细表2017年10月" xfId="2242"/>
    <cellStyle name="好_2012年大中修计划（全署）_南汇所_样板村汇总_Book1_1标2017.4.1-2017.7 .31养护经费" xfId="2243"/>
    <cellStyle name="好_2012年大中修计划（全署）_南汇所_样板村汇总_Book1_2016年1标区管农桥养护投标价" xfId="2244"/>
    <cellStyle name="好_2012年大中修计划（全署）_南汇所_样板村汇总_Book1_20171018-573座养护资金汇总表附表+资金拨付附表" xfId="2245"/>
    <cellStyle name="好_2012年大中修计划（全署）_南汇所_样板村汇总_Book1_2017年区管农桥养护设施工程量汇总表（2标）16.11.22返回" xfId="2246"/>
    <cellStyle name="好_2012年大中修计划（全署）_南汇所_样板村汇总_Book1_2017年区管农桥养护设施工程量汇总表（2标）16.11.22返回_20171018-573座养护资金汇总表附表+资金拨付附表" xfId="2247"/>
    <cellStyle name="好_2012年大中修计划（全署）_南汇所_样板村汇总_Book1_2017年区管农桥养护设施工程量汇总表（2标）16.11.22返回_20180422朝农公路桥养护经费" xfId="2248"/>
    <cellStyle name="好_2012年大中修计划（全署）_南汇所_样板村汇总_Book1_2017年区管农桥养护设施工程量汇总表（2标）16.11.22返回_养护三标报价清单、明细表171010" xfId="2249"/>
    <cellStyle name="好_2012年大中修计划（全署）_南汇所_样板村汇总_Book1_2017年区管农桥养护设施工程量汇总表（3标）16.12.6返回新" xfId="2250"/>
    <cellStyle name="好_2012年大中修计划（全署）_南汇所_样板村汇总_Book1_2017年区管农桥养护设施工程量汇总表（3标）16.12.6返回新_20171018-573座养护资金汇总表附表+资金拨付附表" xfId="2251"/>
    <cellStyle name="好_2012年大中修计划（全署）_南汇所_样板村汇总_Book1_2017年区管农桥养护设施工程量汇总表（3标）16.12.6返回新_20180422朝农公路桥养护经费" xfId="2252"/>
    <cellStyle name="好_2012年大中修计划（全署）_南汇所_样板村汇总_Book1_2017年区管农桥养护设施工程量汇总表（3标）16.12.6返回新_养护三标报价清单、明细表171010" xfId="2253"/>
    <cellStyle name="好_2012年大中修计划（全署）_南汇所_样板村汇总_Book1_2标2017.4.1-2017.7 .31养护经费" xfId="2254"/>
    <cellStyle name="好_2012年大中修计划（全署）_南汇所_样板村汇总_Book1_3标大芦线设施量明细+经费16.9.29" xfId="2255"/>
    <cellStyle name="好_2012年大中修计划（全署）_南汇所_样板村汇总_Book1_3标大芦线设施量明细+经费16.9.29_1标2017.4.1-2017.7 .31养护经费" xfId="2256"/>
    <cellStyle name="好_2012年大中修计划（全署）_南汇所_样板村汇总_Book1_3标大芦线设施量明细+经费16.9.29_张家浜两侧（代防汛通道）接管桥梁明细表+养护经费" xfId="2257"/>
    <cellStyle name="好_2012年大中修计划（全署）_南汇所_样板村汇总_Book1_3标大芦线设施量明细+经费16.9.29_赵家沟防汛通道7座接管桥梁明细表+养护经费" xfId="2258"/>
    <cellStyle name="好_2012年大中修计划（全署）_南汇所_样板村汇总_Book1_附表：农桥养护资金汇总表+明细表" xfId="2259"/>
    <cellStyle name="好_2012年大中修计划（全署）_南汇所_样板村汇总_Book1_扣三标五丰路桥养护资金2016年1月份2018年5月" xfId="2260"/>
    <cellStyle name="好_2012年大中修计划（全署）_南汇所_样板村汇总_Book1_南片二标6.17" xfId="2261"/>
    <cellStyle name="好_2012年大中修计划（全署）_南汇所_样板村汇总_Book1_桥梁按河道进行编号16.6.13" xfId="2262"/>
    <cellStyle name="好_2012年大中修计划（全署）_南汇所_样板村汇总_Book1_桥梁按河道进行编号16.6.8" xfId="2263"/>
    <cellStyle name="好_2012年大中修计划（全署）_南汇所_样板村汇总_Book1_外环运河、长界港接管桥梁明细表+养护经费9.30" xfId="2264"/>
    <cellStyle name="好_2012年大中修计划（全署）_南汇所_样板村汇总_Book1_修正  附表2：区管农桥养护设施工程量汇总表（1标）10.26" xfId="2265"/>
    <cellStyle name="好_2012年大中修计划（全署）_南汇所_样板村汇总_Book1_养护二标桥梁河道分部明细16.6.8" xfId="2266"/>
    <cellStyle name="好_2012年大中修计划（全署）_南汇所_样板村汇总_Book1_养护二标桥梁河道分部明细16.6.8_16.10.24-580座桥梁基本信息表" xfId="2267"/>
    <cellStyle name="好_2012年大中修计划（全署）_南汇所_样板村汇总_Book1_养护二标桥梁河道分部明细16.6.8_桥梁按河道进行编号16.10.12汇总" xfId="2268"/>
    <cellStyle name="好_2012年大中修计划（全署）_南汇所_样板村汇总_Book1_养护二标桥梁河道分部明细16.6.8_桥梁按河道进行编号16.6.13-给养护单位校对-三标返回" xfId="2269"/>
    <cellStyle name="好_2012年大中修计划（全署）_南汇所_样板村汇总_Book1_养护二标桥梁河道分部明细16.6.8_桥梁按河道进行编号16.6.13-给养护单位校对-三标返回_2017年区管农桥养护设施工程量汇总表（2标）16.11.22返回" xfId="2270"/>
    <cellStyle name="好_2012年大中修计划（全署）_南汇所_样板村汇总_Book1_养护二标桥梁河道分部明细16.6.8_桥梁按河道进行编号16.6.13-给养护单位校对-三标返回_2017年区管农桥养护设施工程量汇总表（2标）16.11.22返回_20171018-573座养护资金汇总表附表+资金拨付附表" xfId="2271"/>
    <cellStyle name="好_2012年大中修计划（全署）_南汇所_样板村汇总_Book1_养护二标桥梁河道分部明细16.6.8_桥梁按河道进行编号16.6.13-给养护单位校对-三标返回_2017年区管农桥养护设施工程量汇总表（2标）16.11.22返回_20180422朝农公路桥养护经费" xfId="2272"/>
    <cellStyle name="好_2012年大中修计划（全署）_南汇所_样板村汇总_Book1_养护二标桥梁河道分部明细16.6.8_桥梁按河道进行编号16.6.13-给养护单位校对-三标返回_2017年区管农桥养护设施工程量汇总表（2标）16.11.22返回_养护三标报价清单、明细表171010" xfId="2273"/>
    <cellStyle name="好_2012年大中修计划（全署）_南汇所_样板村汇总_Book1_养护二标桥梁河道分部明细16.6.8_桥梁按河道进行编号16.6.13-给养护单位校对-三标返回_2017年区管农桥养护设施工程量汇总表（3标）16.12.6返回新" xfId="2274"/>
    <cellStyle name="好_2012年大中修计划（全署）_南汇所_样板村汇总_Book1_养护二标桥梁河道分部明细16.6.8_桥梁按河道进行编号16.6.13-给养护单位校对-三标返回_2017年区管农桥养护设施工程量汇总表（3标）16.12.6返回新_20171018-573座养护资金汇总表附表+资金拨付附表" xfId="2275"/>
    <cellStyle name="好_2012年大中修计划（全署）_南汇所_样板村汇总_Book1_养护二标桥梁河道分部明细16.6.8_桥梁按河道进行编号16.6.13-给养护单位校对-三标返回_2017年区管农桥养护设施工程量汇总表（3标）16.12.6返回新_20180422朝农公路桥养护经费" xfId="2276"/>
    <cellStyle name="好_2012年大中修计划（全署）_南汇所_样板村汇总_Book1_养护二标桥梁河道分部明细16.6.8_桥梁按河道进行编号16.6.13-给养护单位校对-三标返回_2017年区管农桥养护设施工程量汇总表（3标）16.12.6返回新_养护三标报价清单、明细表171010" xfId="2277"/>
    <cellStyle name="好_2012年大中修计划（全署）_南汇所_样板村汇总_Book1_养护二标桥梁河道分部明细16.6.8_桥梁按河道进行编号16.6.13-给养护单位校对一标返回)" xfId="2278"/>
    <cellStyle name="好_2012年大中修计划（全署）_南汇所_样板村汇总_Book1_养护三标报价清单、明细表171010" xfId="2279"/>
    <cellStyle name="好_2012年大中修计划（全署）_南汇所_样板村汇总_Book1_养护三标桥梁河道分部明细-改16.6.8" xfId="2280"/>
    <cellStyle name="好_2012年大中修计划（全署）_南汇所_样板村汇总_Book1_养护三标桥梁河道分部明细-改16.6.8_16.10.24-580座桥梁基本信息表" xfId="2281"/>
    <cellStyle name="好_2012年大中修计划（全署）_南汇所_样板村汇总_Book1_养护三标桥梁河道分部明细-改16.6.8_桥梁按河道进行编号16.10.12汇总" xfId="2282"/>
    <cellStyle name="好_2012年大中修计划（全署）_南汇所_样板村汇总_Book1_养护三标桥梁河道分部明细-改16.6.8_桥梁按河道进行编号16.6.13-给养护单位校对-三标返回" xfId="2283"/>
    <cellStyle name="好_2012年大中修计划（全署）_南汇所_样板村汇总_Book1_养护三标桥梁河道分部明细-改16.6.8_桥梁按河道进行编号16.6.13-给养护单位校对-三标返回_2017年区管农桥养护设施工程量汇总表（2标）16.11.22返回" xfId="2284"/>
    <cellStyle name="好_2012年大中修计划（全署）_南汇所_样板村汇总_Book1_养护三标桥梁河道分部明细-改16.6.8_桥梁按河道进行编号16.6.13-给养护单位校对-三标返回_2017年区管农桥养护设施工程量汇总表（2标）16.11.22返回_20171018-573座养护资金汇总表附表+资金拨付附表" xfId="2285"/>
    <cellStyle name="好_2012年大中修计划（全署）_南汇所_样板村汇总_Book1_养护三标桥梁河道分部明细-改16.6.8_桥梁按河道进行编号16.6.13-给养护单位校对-三标返回_2017年区管农桥养护设施工程量汇总表（2标）16.11.22返回_20180422朝农公路桥养护经费" xfId="2286"/>
    <cellStyle name="好_2012年大中修计划（全署）_南汇所_样板村汇总_Book1_养护三标桥梁河道分部明细-改16.6.8_桥梁按河道进行编号16.6.13-给养护单位校对-三标返回_2017年区管农桥养护设施工程量汇总表（2标）16.11.22返回_养护三标报价清单、明细表171010" xfId="2287"/>
    <cellStyle name="好_2012年大中修计划（全署）_南汇所_样板村汇总_Book1_养护三标桥梁河道分部明细-改16.6.8_桥梁按河道进行编号16.6.13-给养护单位校对-三标返回_2017年区管农桥养护设施工程量汇总表（3标）16.12.6返回新" xfId="2288"/>
    <cellStyle name="好_2012年大中修计划（全署）_南汇所_样板村汇总_Book1_养护三标桥梁河道分部明细-改16.6.8_桥梁按河道进行编号16.6.13-给养护单位校对-三标返回_2017年区管农桥养护设施工程量汇总表（3标）16.12.6返回新_20171018-573座养护资金汇总表附表+资金拨付附表" xfId="2289"/>
    <cellStyle name="好_2012年大中修计划（全署）_南汇所_样板村汇总_Book1_养护三标桥梁河道分部明细-改16.6.8_桥梁按河道进行编号16.6.13-给养护单位校对-三标返回_2017年区管农桥养护设施工程量汇总表（3标）16.12.6返回新_20180422朝农公路桥养护经费" xfId="2290"/>
    <cellStyle name="好_2012年大中修计划（全署）_南汇所_样板村汇总_Book1_养护三标桥梁河道分部明细-改16.6.8_桥梁按河道进行编号16.6.13-给养护单位校对-三标返回_2017年区管农桥养护设施工程量汇总表（3标）16.12.6返回新_养护三标报价清单、明细表171010" xfId="2291"/>
    <cellStyle name="好_2012年大中修计划（全署）_南汇所_样板村汇总_Book1_养护三标桥梁河道分部明细-改16.6.8_桥梁按河道进行编号16.6.13-给养护单位校对一标返回)" xfId="2292"/>
    <cellStyle name="好_2012年大中修计划（全署）_南汇所_样板村汇总_Book1_张家浜两侧（代防汛通道）接管桥梁明细表+养护经费" xfId="2293"/>
    <cellStyle name="好_2012年大中修计划（全署）_南汇所_样板村汇总_Book1_赵家沟防汛通道7座接管桥梁明细表+养护经费" xfId="2294"/>
    <cellStyle name="好_2012年大中修计划（全署）_南汇所_样板村汇总_第二季度河道考核情况（周浦所）" xfId="2295"/>
    <cellStyle name="好_2012年大中修计划（全署）_南汇所_样板村汇总_第二季度考核表" xfId="2296"/>
    <cellStyle name="好_2012年大中修计划（全署）_南汇所_样板村汇总_第二季度考核表_16.11.10-580座桥梁基本信息表" xfId="2297"/>
    <cellStyle name="好_2012年大中修计划（全署）_南汇所_样板村汇总_第二季度考核表_17年1标报价-每桥报价清单、明细表17年7月" xfId="2298"/>
    <cellStyle name="好_2012年大中修计划（全署）_南汇所_样板村汇总_第二季度考核表_17年3标报价-每桥报价清单、明细表17年7月" xfId="2299"/>
    <cellStyle name="好_2012年大中修计划（全署）_南汇所_样板村汇总_第二季度考核表_17年新2标报价-每座桥计算、明细表2017年10月" xfId="2300"/>
    <cellStyle name="好_2012年大中修计划（全署）_南汇所_样板村汇总_第二季度考核表_1标2017.4.1-2017.7 .31养护经费" xfId="2301"/>
    <cellStyle name="好_2012年大中修计划（全署）_南汇所_样板村汇总_第二季度考核表_2016年1标区管农桥养护投标价" xfId="2302"/>
    <cellStyle name="好_2012年大中修计划（全署）_南汇所_样板村汇总_第二季度考核表_20171018-573座养护资金汇总表附表+资金拨付附表" xfId="2303"/>
    <cellStyle name="好_2012年大中修计划（全署）_南汇所_样板村汇总_第二季度考核表_2017年区管农桥养护设施工程量汇总表（2标）16.11.22返回" xfId="2304"/>
    <cellStyle name="好_2012年大中修计划（全署）_南汇所_样板村汇总_第二季度考核表_2017年区管农桥养护设施工程量汇总表（2标）16.11.22返回_20171018-573座养护资金汇总表附表+资金拨付附表" xfId="2305"/>
    <cellStyle name="好_2012年大中修计划（全署）_南汇所_样板村汇总_第二季度考核表_2017年区管农桥养护设施工程量汇总表（2标）16.11.22返回_20180422朝农公路桥养护经费" xfId="2306"/>
    <cellStyle name="好_2012年大中修计划（全署）_南汇所_样板村汇总_第二季度考核表_2017年区管农桥养护设施工程量汇总表（2标）16.11.22返回_养护三标报价清单、明细表171010" xfId="2307"/>
    <cellStyle name="好_2012年大中修计划（全署）_南汇所_样板村汇总_第二季度考核表_2017年区管农桥养护设施工程量汇总表（3标）16.12.6返回新" xfId="2308"/>
    <cellStyle name="好_2012年大中修计划（全署）_南汇所_样板村汇总_第二季度考核表_2017年区管农桥养护设施工程量汇总表（3标）16.12.6返回新_20171018-573座养护资金汇总表附表+资金拨付附表" xfId="2309"/>
    <cellStyle name="好_2012年大中修计划（全署）_南汇所_样板村汇总_第二季度考核表_2017年区管农桥养护设施工程量汇总表（3标）16.12.6返回新_20180422朝农公路桥养护经费" xfId="2310"/>
    <cellStyle name="好_2012年大中修计划（全署）_南汇所_样板村汇总_第二季度考核表_2017年区管农桥养护设施工程量汇总表（3标）16.12.6返回新_养护三标报价清单、明细表171010" xfId="2311"/>
    <cellStyle name="好_2012年大中修计划（全署）_南汇所_样板村汇总_第二季度考核表_2标2017.4.1-2017.7 .31养护经费" xfId="2312"/>
    <cellStyle name="好_2012年大中修计划（全署）_南汇所_样板村汇总_第二季度考核表_3标大芦线设施量明细+经费16.9.29" xfId="2313"/>
    <cellStyle name="好_2012年大中修计划（全署）_南汇所_样板村汇总_第二季度考核表_3标大芦线设施量明细+经费16.9.29_1标2017.4.1-2017.7 .31养护经费" xfId="2314"/>
    <cellStyle name="好_2012年大中修计划（全署）_南汇所_样板村汇总_第二季度考核表_3标大芦线设施量明细+经费16.9.29_张家浜两侧（代防汛通道）接管桥梁明细表+养护经费" xfId="2315"/>
    <cellStyle name="好_2012年大中修计划（全署）_南汇所_样板村汇总_第二季度考核表_3标大芦线设施量明细+经费16.9.29_赵家沟防汛通道7座接管桥梁明细表+养护经费" xfId="2316"/>
    <cellStyle name="好_2012年大中修计划（全署）_南汇所_样板村汇总_第二季度考核表_附表：农桥养护资金汇总表+明细表" xfId="2317"/>
    <cellStyle name="好_2012年大中修计划（全署）_南汇所_样板村汇总_第二季度考核表_扣三标五丰路桥养护资金2016年1月份2018年5月" xfId="2318"/>
    <cellStyle name="好_2012年大中修计划（全署）_南汇所_样板村汇总_第二季度考核表_南片二标6.17" xfId="2319"/>
    <cellStyle name="好_2012年大中修计划（全署）_南汇所_样板村汇总_第二季度考核表_桥梁按河道进行编号16.6.13" xfId="2320"/>
    <cellStyle name="好_2012年大中修计划（全署）_南汇所_样板村汇总_第二季度考核表_桥梁按河道进行编号16.6.8" xfId="2321"/>
    <cellStyle name="好_2012年大中修计划（全署）_南汇所_样板村汇总_第二季度考核表_外环运河、长界港接管桥梁明细表+养护经费9.30" xfId="2322"/>
    <cellStyle name="好_2012年大中修计划（全署）_南汇所_样板村汇总_第二季度考核表_修正  附表2：区管农桥养护设施工程量汇总表（1标）10.26" xfId="2323"/>
    <cellStyle name="好_2012年大中修计划（全署）_南汇所_样板村汇总_第二季度考核表_养护二标桥梁河道分部明细16.6.8" xfId="2324"/>
    <cellStyle name="好_2012年大中修计划（全署）_南汇所_样板村汇总_第二季度考核表_养护二标桥梁河道分部明细16.6.8_16.10.24-580座桥梁基本信息表" xfId="2325"/>
    <cellStyle name="好_2012年大中修计划（全署）_南汇所_样板村汇总_第二季度考核表_养护二标桥梁河道分部明细16.6.8_桥梁按河道进行编号16.10.12汇总" xfId="2326"/>
    <cellStyle name="好_2012年大中修计划（全署）_南汇所_样板村汇总_第二季度考核表_养护二标桥梁河道分部明细16.6.8_桥梁按河道进行编号16.6.13-给养护单位校对-三标返回" xfId="2327"/>
    <cellStyle name="好_2012年大中修计划（全署）_南汇所_样板村汇总_第二季度考核表_养护二标桥梁河道分部明细16.6.8_桥梁按河道进行编号16.6.13-给养护单位校对-三标返回_2017年区管农桥养护设施工程量汇总表（2标）16.11.22返回" xfId="2328"/>
    <cellStyle name="好_2012年大中修计划（全署）_南汇所_样板村汇总_第二季度考核表_养护二标桥梁河道分部明细16.6.8_桥梁按河道进行编号16.6.13-给养护单位校对-三标返回_2017年区管农桥养护设施工程量汇总表（2标）16.11.22返回_20171018-573座养护资金汇总表附表+资金拨付附表" xfId="2329"/>
    <cellStyle name="好_2012年大中修计划（全署）_南汇所_样板村汇总_第二季度考核表_养护二标桥梁河道分部明细16.6.8_桥梁按河道进行编号16.6.13-给养护单位校对-三标返回_2017年区管农桥养护设施工程量汇总表（2标）16.11.22返回_20180422朝农公路桥养护经费" xfId="2330"/>
    <cellStyle name="好_2012年大中修计划（全署）_南汇所_样板村汇总_第二季度考核表_养护二标桥梁河道分部明细16.6.8_桥梁按河道进行编号16.6.13-给养护单位校对-三标返回_2017年区管农桥养护设施工程量汇总表（2标）16.11.22返回_养护三标报价清单、明细表171010" xfId="2331"/>
    <cellStyle name="好_2012年大中修计划（全署）_南汇所_样板村汇总_第二季度考核表_养护二标桥梁河道分部明细16.6.8_桥梁按河道进行编号16.6.13-给养护单位校对-三标返回_2017年区管农桥养护设施工程量汇总表（3标）16.12.6返回新" xfId="2332"/>
    <cellStyle name="好_2012年大中修计划（全署）_南汇所_样板村汇总_第二季度考核表_养护二标桥梁河道分部明细16.6.8_桥梁按河道进行编号16.6.13-给养护单位校对-三标返回_2017年区管农桥养护设施工程量汇总表（3标）16.12.6返回新_20171018-573座养护资金汇总表附表+资金拨付附表" xfId="2333"/>
    <cellStyle name="好_2012年大中修计划（全署）_南汇所_样板村汇总_第二季度考核表_养护二标桥梁河道分部明细16.6.8_桥梁按河道进行编号16.6.13-给养护单位校对-三标返回_2017年区管农桥养护设施工程量汇总表（3标）16.12.6返回新_20180422朝农公路桥养护经费" xfId="2334"/>
    <cellStyle name="好_2012年大中修计划（全署）_南汇所_样板村汇总_第二季度考核表_养护二标桥梁河道分部明细16.6.8_桥梁按河道进行编号16.6.13-给养护单位校对-三标返回_2017年区管农桥养护设施工程量汇总表（3标）16.12.6返回新_养护三标报价清单、明细表171010" xfId="2335"/>
    <cellStyle name="好_2012年大中修计划（全署）_南汇所_样板村汇总_第二季度考核表_养护二标桥梁河道分部明细16.6.8_桥梁按河道进行编号16.6.13-给养护单位校对一标返回)" xfId="2336"/>
    <cellStyle name="好_2012年大中修计划（全署）_南汇所_样板村汇总_第二季度考核表_养护三标报价清单、明细表171010" xfId="2337"/>
    <cellStyle name="好_2012年大中修计划（全署）_南汇所_样板村汇总_第二季度考核表_养护三标桥梁河道分部明细-改16.6.8" xfId="2338"/>
    <cellStyle name="好_2012年大中修计划（全署）_南汇所_样板村汇总_第二季度考核表_养护三标桥梁河道分部明细-改16.6.8_16.10.24-580座桥梁基本信息表" xfId="2339"/>
    <cellStyle name="好_2012年大中修计划（全署）_南汇所_样板村汇总_第二季度考核表_养护三标桥梁河道分部明细-改16.6.8_桥梁按河道进行编号16.10.12汇总" xfId="2340"/>
    <cellStyle name="好_2012年大中修计划（全署）_南汇所_样板村汇总_第二季度考核表_养护三标桥梁河道分部明细-改16.6.8_桥梁按河道进行编号16.6.13-给养护单位校对-三标返回" xfId="2341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2标）16.11.22返回" xfId="2342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2标）16.11.22返回_20171018-573座养护资金汇总表附表+资金拨付附表" xfId="2343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2标）16.11.22返回_20180422朝农公路桥养护经费" xfId="2344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2标）16.11.22返回_养护三标报价清单、明细表171010" xfId="2345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3标）16.12.6返回新" xfId="2346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3标）16.12.6返回新_20171018-573座养护资金汇总表附表+资金拨付附表" xfId="2347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3标）16.12.6返回新_20180422朝农公路桥养护经费" xfId="2348"/>
    <cellStyle name="好_2012年大中修计划（全署）_南汇所_样板村汇总_第二季度考核表_养护三标桥梁河道分部明细-改16.6.8_桥梁按河道进行编号16.6.13-给养护单位校对-三标返回_2017年区管农桥养护设施工程量汇总表（3标）16.12.6返回新_养护三标报价清单、明细表171010" xfId="2349"/>
    <cellStyle name="好_2012年大中修计划（全署）_南汇所_样板村汇总_第二季度考核表_养护三标桥梁河道分部明细-改16.6.8_桥梁按河道进行编号16.6.13-给养护单位校对一标返回)" xfId="2350"/>
    <cellStyle name="好_2012年大中修计划（全署）_南汇所_样板村汇总_第二季度考核表_张家浜两侧（代防汛通道）接管桥梁明细表+养护经费" xfId="2351"/>
    <cellStyle name="好_2012年大中修计划（全署）_南汇所_样板村汇总_第二季度考核表_赵家沟防汛通道7座接管桥梁明细表+养护经费" xfId="2352"/>
    <cellStyle name="好_2012年大中修计划（全署）_南汇所_样板村汇总_考核整改反馈情况" xfId="2353"/>
    <cellStyle name="好_2012年大中修计划（全署）_南汇所_样板村汇总_南汇所2013年中检查各镇考核评分表（已打分）" xfId="2354"/>
    <cellStyle name="好_2012年大中修计划（全署）_南汇所_样板村汇总_年中考核" xfId="2355"/>
    <cellStyle name="好_2012年大中修计划（全署）_南汇所_样板村及星级河道创建计划表、绿化培训报名（祝桥）" xfId="2356"/>
    <cellStyle name="好_2012年大中修计划（全署）_南汇所_样板村及星级河道创建计划表、绿化培训报名（祝桥）_16.11.10-580座桥梁基本信息表" xfId="2357"/>
    <cellStyle name="好_2012年大中修计划（全署）_南汇所_样板村及星级河道创建计划表、绿化培训报名（祝桥）_17年1标报价-每桥报价清单、明细表17年7月" xfId="2358"/>
    <cellStyle name="好_2012年大中修计划（全署）_南汇所_样板村及星级河道创建计划表、绿化培训报名（祝桥）_17年3标报价-每桥报价清单、明细表17年7月" xfId="2359"/>
    <cellStyle name="好_2012年大中修计划（全署）_南汇所_样板村及星级河道创建计划表、绿化培训报名（祝桥）_17年新2标报价-每座桥计算、明细表2017年10月" xfId="2360"/>
    <cellStyle name="好_2012年大中修计划（全署）_南汇所_样板村及星级河道创建计划表、绿化培训报名（祝桥）_1标2017.4.1-2017.7 .31养护经费" xfId="2361"/>
    <cellStyle name="好_2012年大中修计划（全署）_南汇所_样板村及星级河道创建计划表、绿化培训报名（祝桥）_2016年1标区管农桥养护投标价" xfId="2362"/>
    <cellStyle name="好_2012年大中修计划（全署）_南汇所_样板村及星级河道创建计划表、绿化培训报名（祝桥）_20171018-573座养护资金汇总表附表+资金拨付附表" xfId="2363"/>
    <cellStyle name="好_2012年大中修计划（全署）_南汇所_样板村及星级河道创建计划表、绿化培训报名（祝桥）_2017年区管农桥养护设施工程量汇总表（2标）16.11.22返回" xfId="2364"/>
    <cellStyle name="好_2012年大中修计划（全署）_南汇所_样板村及星级河道创建计划表、绿化培训报名（祝桥）_2017年区管农桥养护设施工程量汇总表（2标）16.11.22返回_20171018-573座养护资金汇总表附表+资金拨付附表" xfId="2365"/>
    <cellStyle name="好_2012年大中修计划（全署）_南汇所_样板村及星级河道创建计划表、绿化培训报名（祝桥）_2017年区管农桥养护设施工程量汇总表（2标）16.11.22返回_20180422朝农公路桥养护经费" xfId="2366"/>
    <cellStyle name="好_2012年大中修计划（全署）_南汇所_样板村及星级河道创建计划表、绿化培训报名（祝桥）_2017年区管农桥养护设施工程量汇总表（2标）16.11.22返回_养护三标报价清单、明细表171010" xfId="2367"/>
    <cellStyle name="好_2012年大中修计划（全署）_南汇所_样板村及星级河道创建计划表、绿化培训报名（祝桥）_2017年区管农桥养护设施工程量汇总表（3标）16.12.6返回新" xfId="2368"/>
    <cellStyle name="好_2012年大中修计划（全署）_南汇所_样板村及星级河道创建计划表、绿化培训报名（祝桥）_2017年区管农桥养护设施工程量汇总表（3标）16.12.6返回新_20171018-573座养护资金汇总表附表+资金拨付附表" xfId="2369"/>
    <cellStyle name="好_2012年大中修计划（全署）_南汇所_样板村及星级河道创建计划表、绿化培训报名（祝桥）_2017年区管农桥养护设施工程量汇总表（3标）16.12.6返回新_20180422朝农公路桥养护经费" xfId="2370"/>
    <cellStyle name="好_2012年大中修计划（全署）_南汇所_样板村及星级河道创建计划表、绿化培训报名（祝桥）_2017年区管农桥养护设施工程量汇总表（3标）16.12.6返回新_养护三标报价清单、明细表171010" xfId="2371"/>
    <cellStyle name="好_2012年大中修计划（全署）_南汇所_样板村及星级河道创建计划表、绿化培训报名（祝桥）_2标2017.4.1-2017.7 .31养护经费" xfId="2372"/>
    <cellStyle name="好_2012年大中修计划（全署）_南汇所_样板村及星级河道创建计划表、绿化培训报名（祝桥）_3标大芦线设施量明细+经费16.9.29" xfId="2373"/>
    <cellStyle name="好_2012年大中修计划（全署）_南汇所_样板村及星级河道创建计划表、绿化培训报名（祝桥）_3标大芦线设施量明细+经费16.9.29_1标2017.4.1-2017.7 .31养护经费" xfId="2374"/>
    <cellStyle name="好_2012年大中修计划（全署）_南汇所_样板村及星级河道创建计划表、绿化培训报名（祝桥）_3标大芦线设施量明细+经费16.9.29_张家浜两侧（代防汛通道）接管桥梁明细表+养护经费" xfId="2375"/>
    <cellStyle name="好_2012年大中修计划（全署）_南汇所_样板村及星级河道创建计划表、绿化培训报名（祝桥）_3标大芦线设施量明细+经费16.9.29_赵家沟防汛通道7座接管桥梁明细表+养护经费" xfId="2376"/>
    <cellStyle name="好_2012年大中修计划（全署）_南汇所_样板村及星级河道创建计划表、绿化培训报名（祝桥）_第二季度河道考核情况（周浦所）" xfId="2377"/>
    <cellStyle name="好_2012年大中修计划（全署）_南汇所_样板村及星级河道创建计划表、绿化培训报名（祝桥）_附表：农桥养护资金汇总表+明细表" xfId="2378"/>
    <cellStyle name="好_2012年大中修计划（全署）_南汇所_样板村及星级河道创建计划表、绿化培训报名（祝桥）_扣三标五丰路桥养护资金2016年1月份2018年5月" xfId="2379"/>
    <cellStyle name="好_2012年大中修计划（全署）_南汇所_样板村及星级河道创建计划表、绿化培训报名（祝桥）_南汇所2013年中检查各镇考核评分表（已打分）" xfId="2380"/>
    <cellStyle name="好_2012年大中修计划（全署）_南汇所_样板村及星级河道创建计划表、绿化培训报名（祝桥）_南片二标6.17" xfId="2381"/>
    <cellStyle name="好_2012年大中修计划（全署）_南汇所_样板村及星级河道创建计划表、绿化培训报名（祝桥）_桥梁按河道进行编号16.6.13" xfId="2382"/>
    <cellStyle name="好_2012年大中修计划（全署）_南汇所_样板村及星级河道创建计划表、绿化培训报名（祝桥）_桥梁按河道进行编号16.6.8" xfId="2383"/>
    <cellStyle name="好_2012年大中修计划（全署）_南汇所_样板村及星级河道创建计划表、绿化培训报名（祝桥）_外环运河、长界港接管桥梁明细表+养护经费9.30" xfId="2384"/>
    <cellStyle name="好_2012年大中修计划（全署）_南汇所_样板村及星级河道创建计划表、绿化培训报名（祝桥）_修正  附表2：区管农桥养护设施工程量汇总表（1标）10.26" xfId="2385"/>
    <cellStyle name="好_2012年大中修计划（全署）_南汇所_样板村及星级河道创建计划表、绿化培训报名（祝桥）_养护二标桥梁河道分部明细16.6.8" xfId="2386"/>
    <cellStyle name="好_2012年大中修计划（全署）_南汇所_样板村及星级河道创建计划表、绿化培训报名（祝桥）_养护二标桥梁河道分部明细16.6.8_16.10.24-580座桥梁基本信息表" xfId="2387"/>
    <cellStyle name="好_2012年大中修计划（全署）_南汇所_样板村及星级河道创建计划表、绿化培训报名（祝桥）_养护二标桥梁河道分部明细16.6.8_桥梁按河道进行编号16.10.12汇总" xfId="2388"/>
    <cellStyle name="好_2012年大中修计划（全署）_南汇所_样板村及星级河道创建计划表、绿化培训报名（祝桥）_养护二标桥梁河道分部明细16.6.8_桥梁按河道进行编号16.6.13-给养护单位校对-三标返回" xfId="2389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" xfId="2390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20171018-573座养护资金汇总表附表+资金拨付附表" xfId="2391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20180422朝农公路桥养护经费" xfId="2392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2标）16.11.22返回_养护三标报价清单、明细表171010" xfId="2393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" xfId="2394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20171018-573座养护资金汇总表附表+资金拨付附表" xfId="2395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20180422朝农公路桥养护经费" xfId="2396"/>
    <cellStyle name="好_2012年大中修计划（全署）_南汇所_样板村及星级河道创建计划表、绿化培训报名（祝桥）_养护二标桥梁河道分部明细16.6.8_桥梁按河道进行编号16.6.13-给养护单位校对-三标返回_2017年区管农桥养护设施工程量汇总表（3标）16.12.6返回新_养护三标报价清单、明细表171010" xfId="2397"/>
    <cellStyle name="好_2012年大中修计划（全署）_南汇所_样板村及星级河道创建计划表、绿化培训报名（祝桥）_养护二标桥梁河道分部明细16.6.8_桥梁按河道进行编号16.6.13-给养护单位校对一标返回)" xfId="2398"/>
    <cellStyle name="好_2012年大中修计划（全署）_南汇所_样板村及星级河道创建计划表、绿化培训报名（祝桥）_养护三标报价清单、明细表171010" xfId="2399"/>
    <cellStyle name="好_2012年大中修计划（全署）_南汇所_样板村及星级河道创建计划表、绿化培训报名（祝桥）_养护三标桥梁河道分部明细-改16.6.8" xfId="2400"/>
    <cellStyle name="好_2012年大中修计划（全署）_南汇所_样板村及星级河道创建计划表、绿化培训报名（祝桥）_养护三标桥梁河道分部明细-改16.6.8_16.10.24-580座桥梁基本信息表" xfId="2401"/>
    <cellStyle name="好_2012年大中修计划（全署）_南汇所_样板村及星级河道创建计划表、绿化培训报名（祝桥）_养护三标桥梁河道分部明细-改16.6.8_桥梁按河道进行编号16.10.12汇总" xfId="2402"/>
    <cellStyle name="好_2012年大中修计划（全署）_南汇所_样板村及星级河道创建计划表、绿化培训报名（祝桥）_养护三标桥梁河道分部明细-改16.6.8_桥梁按河道进行编号16.6.13-给养护单位校对-三标返回" xfId="2403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" xfId="2404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20171018-573座养护资金汇总表附表+资金拨付附表" xfId="2405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20180422朝农公路桥养护经费" xfId="2406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2标）16.11.22返回_养护三标报价清单、明细表171010" xfId="2407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" xfId="2408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20171018-573座养护资金汇总表附表+资金拨付附表" xfId="2409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20180422朝农公路桥养护经费" xfId="2410"/>
    <cellStyle name="好_2012年大中修计划（全署）_南汇所_样板村及星级河道创建计划表、绿化培训报名（祝桥）_养护三标桥梁河道分部明细-改16.6.8_桥梁按河道进行编号16.6.13-给养护单位校对-三标返回_2017年区管农桥养护设施工程量汇总表（3标）16.12.6返回新_养护三标报价清单、明细表171010" xfId="2411"/>
    <cellStyle name="好_2012年大中修计划（全署）_南汇所_样板村及星级河道创建计划表、绿化培训报名（祝桥）_养护三标桥梁河道分部明细-改16.6.8_桥梁按河道进行编号16.6.13-给养护单位校对一标返回)" xfId="2412"/>
    <cellStyle name="好_2012年大中修计划（全署）_南汇所_样板村及星级河道创建计划表、绿化培训报名（祝桥）_张家浜两侧（代防汛通道）接管桥梁明细表+养护经费" xfId="2413"/>
    <cellStyle name="好_2012年大中修计划（全署）_南汇所_样板村及星级河道创建计划表、绿化培训报名（祝桥）_赵家沟防汛通道7座接管桥梁明细表+养护经费" xfId="2414"/>
    <cellStyle name="好_2012年大中修计划（全署）_南汇所_张家浜两侧（代防汛通道）接管桥梁明细表+养护经费" xfId="2415"/>
    <cellStyle name="好_2012年大中修计划（全署）_南汇所_赵家沟防汛通道7座接管桥梁明细表+养护经费" xfId="2416"/>
    <cellStyle name="好_2012年大中修计划（全署）_南汇所_周康航新 样板村创建表" xfId="2417"/>
    <cellStyle name="好_2012年大中修计划（全署）_南汇所_周康航新 样板村创建表_16.11.10-580座桥梁基本信息表" xfId="2418"/>
    <cellStyle name="好_2012年大中修计划（全署）_南汇所_周康航新 样板村创建表_17年1标报价-每桥报价清单、明细表17年7月" xfId="2419"/>
    <cellStyle name="好_2012年大中修计划（全署）_南汇所_周康航新 样板村创建表_17年3标报价-每桥报价清单、明细表17年7月" xfId="2420"/>
    <cellStyle name="好_2012年大中修计划（全署）_南汇所_周康航新 样板村创建表_17年新2标报价-每座桥计算、明细表2017年10月" xfId="2421"/>
    <cellStyle name="好_2012年大中修计划（全署）_南汇所_周康航新 样板村创建表_1标2017.4.1-2017.7 .31养护经费" xfId="2422"/>
    <cellStyle name="好_2012年大中修计划（全署）_南汇所_周康航新 样板村创建表_2016年1标区管农桥养护投标价" xfId="2423"/>
    <cellStyle name="好_2012年大中修计划（全署）_南汇所_周康航新 样板村创建表_20171018-573座养护资金汇总表附表+资金拨付附表" xfId="2424"/>
    <cellStyle name="好_2012年大中修计划（全署）_南汇所_周康航新 样板村创建表_2017年区管农桥养护设施工程量汇总表（2标）16.11.22返回" xfId="2425"/>
    <cellStyle name="好_2012年大中修计划（全署）_南汇所_周康航新 样板村创建表_2017年区管农桥养护设施工程量汇总表（2标）16.11.22返回_20171018-573座养护资金汇总表附表+资金拨付附表" xfId="2426"/>
    <cellStyle name="好_2012年大中修计划（全署）_南汇所_周康航新 样板村创建表_2017年区管农桥养护设施工程量汇总表（2标）16.11.22返回_20180422朝农公路桥养护经费" xfId="2427"/>
    <cellStyle name="好_2012年大中修计划（全署）_南汇所_周康航新 样板村创建表_2017年区管农桥养护设施工程量汇总表（2标）16.11.22返回_养护三标报价清单、明细表171010" xfId="2428"/>
    <cellStyle name="好_2012年大中修计划（全署）_南汇所_周康航新 样板村创建表_2017年区管农桥养护设施工程量汇总表（3标）16.12.6返回新" xfId="2429"/>
    <cellStyle name="好_2012年大中修计划（全署）_南汇所_周康航新 样板村创建表_2017年区管农桥养护设施工程量汇总表（3标）16.12.6返回新_20171018-573座养护资金汇总表附表+资金拨付附表" xfId="2430"/>
    <cellStyle name="好_2012年大中修计划（全署）_南汇所_周康航新 样板村创建表_2017年区管农桥养护设施工程量汇总表（3标）16.12.6返回新_20180422朝农公路桥养护经费" xfId="2431"/>
    <cellStyle name="好_2012年大中修计划（全署）_南汇所_周康航新 样板村创建表_2017年区管农桥养护设施工程量汇总表（3标）16.12.6返回新_养护三标报价清单、明细表171010" xfId="2432"/>
    <cellStyle name="好_2012年大中修计划（全署）_南汇所_周康航新 样板村创建表_2标2017.4.1-2017.7 .31养护经费" xfId="2433"/>
    <cellStyle name="好_2012年大中修计划（全署）_南汇所_周康航新 样板村创建表_3标大芦线设施量明细+经费16.9.29" xfId="2434"/>
    <cellStyle name="好_2012年大中修计划（全署）_南汇所_周康航新 样板村创建表_3标大芦线设施量明细+经费16.9.29_1标2017.4.1-2017.7 .31养护经费" xfId="2435"/>
    <cellStyle name="好_2012年大中修计划（全署）_南汇所_周康航新 样板村创建表_3标大芦线设施量明细+经费16.9.29_张家浜两侧（代防汛通道）接管桥梁明细表+养护经费" xfId="2436"/>
    <cellStyle name="好_2012年大中修计划（全署）_南汇所_周康航新 样板村创建表_3标大芦线设施量明细+经费16.9.29_赵家沟防汛通道7座接管桥梁明细表+养护经费" xfId="2437"/>
    <cellStyle name="好_2012年大中修计划（全署）_南汇所_周康航新 样板村创建表_第二季度河道考核情况（周浦所）" xfId="2438"/>
    <cellStyle name="好_2012年大中修计划（全署）_南汇所_周康航新 样板村创建表_附表：农桥养护资金汇总表+明细表" xfId="2439"/>
    <cellStyle name="好_2012年大中修计划（全署）_南汇所_周康航新 样板村创建表_扣三标五丰路桥养护资金2016年1月份2018年5月" xfId="2440"/>
    <cellStyle name="好_2012年大中修计划（全署）_南汇所_周康航新 样板村创建表_南汇所2013年中检查各镇考核评分表（已打分）" xfId="2441"/>
    <cellStyle name="好_2012年大中修计划（全署）_南汇所_周康航新 样板村创建表_南片二标6.17" xfId="2442"/>
    <cellStyle name="好_2012年大中修计划（全署）_南汇所_周康航新 样板村创建表_桥梁按河道进行编号16.6.13" xfId="2443"/>
    <cellStyle name="好_2012年大中修计划（全署）_南汇所_周康航新 样板村创建表_桥梁按河道进行编号16.6.8" xfId="2444"/>
    <cellStyle name="好_2012年大中修计划（全署）_南汇所_周康航新 样板村创建表_外环运河、长界港接管桥梁明细表+养护经费9.30" xfId="2445"/>
    <cellStyle name="好_2012年大中修计划（全署）_南汇所_周康航新 样板村创建表_修正  附表2：区管农桥养护设施工程量汇总表（1标）10.26" xfId="2446"/>
    <cellStyle name="好_2012年大中修计划（全署）_南汇所_周康航新 样板村创建表_养护二标桥梁河道分部明细16.6.8" xfId="2447"/>
    <cellStyle name="好_2012年大中修计划（全署）_南汇所_周康航新 样板村创建表_养护二标桥梁河道分部明细16.6.8_16.10.24-580座桥梁基本信息表" xfId="2448"/>
    <cellStyle name="好_2012年大中修计划（全署）_南汇所_周康航新 样板村创建表_养护二标桥梁河道分部明细16.6.8_桥梁按河道进行编号16.10.12汇总" xfId="2449"/>
    <cellStyle name="好_2012年大中修计划（全署）_南汇所_周康航新 样板村创建表_养护二标桥梁河道分部明细16.6.8_桥梁按河道进行编号16.6.13-给养护单位校对-三标返回" xfId="2450"/>
    <cellStyle name="好_2012年大中修计划（全署）_南汇所_周康航新 样板村创建表_养护二标桥梁河道分部明细16.6.8_桥梁按河道进行编号16.6.13-给养护单位校对-三标返回_2017年区管农桥养护设施工程量汇总表（2标）16.11.22返回" xfId="2451"/>
    <cellStyle name="好_2012年大中修计划（全署）_南汇所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2452"/>
    <cellStyle name="好_2012年大中修计划（全署）_南汇所_周康航新 样板村创建表_养护二标桥梁河道分部明细16.6.8_桥梁按河道进行编号16.6.13-给养护单位校对-三标返回_2017年区管农桥养护设施工程量汇总表（2标）16.11.22返回_20180422朝农公路桥养护经费" xfId="2453"/>
    <cellStyle name="好_2012年大中修计划（全署）_南汇所_周康航新 样板村创建表_养护二标桥梁河道分部明细16.6.8_桥梁按河道进行编号16.6.13-给养护单位校对-三标返回_2017年区管农桥养护设施工程量汇总表（2标）16.11.22返回_养护三标报价清单、明细表171010" xfId="2454"/>
    <cellStyle name="好_2012年大中修计划（全署）_南汇所_周康航新 样板村创建表_养护二标桥梁河道分部明细16.6.8_桥梁按河道进行编号16.6.13-给养护单位校对-三标返回_2017年区管农桥养护设施工程量汇总表（3标）16.12.6返回新" xfId="2455"/>
    <cellStyle name="好_2012年大中修计划（全署）_南汇所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2456"/>
    <cellStyle name="好_2012年大中修计划（全署）_南汇所_周康航新 样板村创建表_养护二标桥梁河道分部明细16.6.8_桥梁按河道进行编号16.6.13-给养护单位校对-三标返回_2017年区管农桥养护设施工程量汇总表（3标）16.12.6返回新_20180422朝农公路桥养护经费" xfId="2457"/>
    <cellStyle name="好_2012年大中修计划（全署）_南汇所_周康航新 样板村创建表_养护二标桥梁河道分部明细16.6.8_桥梁按河道进行编号16.6.13-给养护单位校对-三标返回_2017年区管农桥养护设施工程量汇总表（3标）16.12.6返回新_养护三标报价清单、明细表171010" xfId="2458"/>
    <cellStyle name="好_2012年大中修计划（全署）_南汇所_周康航新 样板村创建表_养护二标桥梁河道分部明细16.6.8_桥梁按河道进行编号16.6.13-给养护单位校对一标返回)" xfId="2459"/>
    <cellStyle name="好_2012年大中修计划（全署）_南汇所_周康航新 样板村创建表_养护三标报价清单、明细表171010" xfId="2460"/>
    <cellStyle name="好_2012年大中修计划（全署）_南汇所_周康航新 样板村创建表_养护三标桥梁河道分部明细-改16.6.8" xfId="2461"/>
    <cellStyle name="好_2012年大中修计划（全署）_南汇所_周康航新 样板村创建表_养护三标桥梁河道分部明细-改16.6.8_16.10.24-580座桥梁基本信息表" xfId="2462"/>
    <cellStyle name="好_2012年大中修计划（全署）_南汇所_周康航新 样板村创建表_养护三标桥梁河道分部明细-改16.6.8_桥梁按河道进行编号16.10.12汇总" xfId="2463"/>
    <cellStyle name="好_2012年大中修计划（全署）_南汇所_周康航新 样板村创建表_养护三标桥梁河道分部明细-改16.6.8_桥梁按河道进行编号16.6.13-给养护单位校对-三标返回" xfId="2464"/>
    <cellStyle name="好_2012年大中修计划（全署）_南汇所_周康航新 样板村创建表_养护三标桥梁河道分部明细-改16.6.8_桥梁按河道进行编号16.6.13-给养护单位校对-三标返回_2017年区管农桥养护设施工程量汇总表（2标）16.11.22返回" xfId="2465"/>
    <cellStyle name="好_2012年大中修计划（全署）_南汇所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2466"/>
    <cellStyle name="好_2012年大中修计划（全署）_南汇所_周康航新 样板村创建表_养护三标桥梁河道分部明细-改16.6.8_桥梁按河道进行编号16.6.13-给养护单位校对-三标返回_2017年区管农桥养护设施工程量汇总表（2标）16.11.22返回_20180422朝农公路桥养护经费" xfId="2467"/>
    <cellStyle name="好_2012年大中修计划（全署）_南汇所_周康航新 样板村创建表_养护三标桥梁河道分部明细-改16.6.8_桥梁按河道进行编号16.6.13-给养护单位校对-三标返回_2017年区管农桥养护设施工程量汇总表（2标）16.11.22返回_养护三标报价清单、明细表171010" xfId="2468"/>
    <cellStyle name="好_2012年大中修计划（全署）_南汇所_周康航新 样板村创建表_养护三标桥梁河道分部明细-改16.6.8_桥梁按河道进行编号16.6.13-给养护单位校对-三标返回_2017年区管农桥养护设施工程量汇总表（3标）16.12.6返回新" xfId="2469"/>
    <cellStyle name="好_2012年大中修计划（全署）_南汇所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2470"/>
    <cellStyle name="好_2012年大中修计划（全署）_南汇所_周康航新 样板村创建表_养护三标桥梁河道分部明细-改16.6.8_桥梁按河道进行编号16.6.13-给养护单位校对-三标返回_2017年区管农桥养护设施工程量汇总表（3标）16.12.6返回新_20180422朝农公路桥养护经费" xfId="2471"/>
    <cellStyle name="好_2012年大中修计划（全署）_南汇所_周康航新 样板村创建表_养护三标桥梁河道分部明细-改16.6.8_桥梁按河道进行编号16.6.13-给养护单位校对-三标返回_2017年区管农桥养护设施工程量汇总表（3标）16.12.6返回新_养护三标报价清单、明细表171010" xfId="2472"/>
    <cellStyle name="好_2012年大中修计划（全署）_南汇所_周康航新 样板村创建表_养护三标桥梁河道分部明细-改16.6.8_桥梁按河道进行编号16.6.13-给养护单位校对一标返回)" xfId="2473"/>
    <cellStyle name="好_2012年大中修计划（全署）_南汇所_周康航新 样板村创建表_张家浜两侧（代防汛通道）接管桥梁明细表+养护经费" xfId="2474"/>
    <cellStyle name="好_2012年大中修计划（全署）_南汇所_周康航新 样板村创建表_赵家沟防汛通道7座接管桥梁明细表+养护经费" xfId="2475"/>
    <cellStyle name="好_2012年大中修计划（全署）_南汇所2013年中检查各镇考核评分表（已打分）" xfId="2476"/>
    <cellStyle name="好_2012年大中修计划（全署）_年中考核" xfId="2477"/>
    <cellStyle name="好_2012年大中修计划（全署）_新建 Microsoft Excel 工作表" xfId="2478"/>
    <cellStyle name="好_2012年大中修计划（全署）_周康航新 样板村创建表" xfId="2479"/>
    <cellStyle name="好_2012年大中修计划（全署）_周康航新 样板村创建表_16.11.10-580座桥梁基本信息表" xfId="2480"/>
    <cellStyle name="好_2012年大中修计划（全署）_周康航新 样板村创建表_17年1标报价-每桥报价清单、明细表17年7月" xfId="2481"/>
    <cellStyle name="好_2012年大中修计划（全署）_周康航新 样板村创建表_17年3标报价-每桥报价清单、明细表17年7月" xfId="2482"/>
    <cellStyle name="好_2012年大中修计划（全署）_周康航新 样板村创建表_17年新2标报价-每座桥计算、明细表2017年10月" xfId="2483"/>
    <cellStyle name="好_2012年大中修计划（全署）_周康航新 样板村创建表_1标2017.4.1-2017.7 .31养护经费" xfId="2484"/>
    <cellStyle name="好_2012年大中修计划（全署）_周康航新 样板村创建表_2016年1标区管农桥养护投标价" xfId="2485"/>
    <cellStyle name="好_2012年大中修计划（全署）_周康航新 样板村创建表_20171018-573座养护资金汇总表附表+资金拨付附表" xfId="2486"/>
    <cellStyle name="好_2012年大中修计划（全署）_周康航新 样板村创建表_2017年区管农桥养护设施工程量汇总表（2标）16.11.22返回" xfId="2487"/>
    <cellStyle name="好_2012年大中修计划（全署）_周康航新 样板村创建表_2017年区管农桥养护设施工程量汇总表（2标）16.11.22返回_20171018-573座养护资金汇总表附表+资金拨付附表" xfId="2488"/>
    <cellStyle name="好_2012年大中修计划（全署）_周康航新 样板村创建表_2017年区管农桥养护设施工程量汇总表（2标）16.11.22返回_20180422朝农公路桥养护经费" xfId="2489"/>
    <cellStyle name="好_2012年大中修计划（全署）_周康航新 样板村创建表_2017年区管农桥养护设施工程量汇总表（2标）16.11.22返回_养护三标报价清单、明细表171010" xfId="2490"/>
    <cellStyle name="好_2012年大中修计划（全署）_周康航新 样板村创建表_2017年区管农桥养护设施工程量汇总表（3标）16.12.6返回新" xfId="2491"/>
    <cellStyle name="好_2012年大中修计划（全署）_周康航新 样板村创建表_2017年区管农桥养护设施工程量汇总表（3标）16.12.6返回新_20171018-573座养护资金汇总表附表+资金拨付附表" xfId="2492"/>
    <cellStyle name="好_2012年大中修计划（全署）_周康航新 样板村创建表_2017年区管农桥养护设施工程量汇总表（3标）16.12.6返回新_20180422朝农公路桥养护经费" xfId="2493"/>
    <cellStyle name="好_2012年大中修计划（全署）_周康航新 样板村创建表_2017年区管农桥养护设施工程量汇总表（3标）16.12.6返回新_养护三标报价清单、明细表171010" xfId="2494"/>
    <cellStyle name="好_2012年大中修计划（全署）_周康航新 样板村创建表_2标2017.4.1-2017.7 .31养护经费" xfId="2495"/>
    <cellStyle name="好_2012年大中修计划（全署）_周康航新 样板村创建表_3标大芦线设施量明细+经费16.9.29" xfId="2496"/>
    <cellStyle name="好_2012年大中修计划（全署）_周康航新 样板村创建表_3标大芦线设施量明细+经费16.9.29_1标2017.4.1-2017.7 .31养护经费" xfId="2497"/>
    <cellStyle name="好_2012年大中修计划（全署）_周康航新 样板村创建表_3标大芦线设施量明细+经费16.9.29_张家浜两侧（代防汛通道）接管桥梁明细表+养护经费" xfId="2498"/>
    <cellStyle name="好_2012年大中修计划（全署）_周康航新 样板村创建表_3标大芦线设施量明细+经费16.9.29_赵家沟防汛通道7座接管桥梁明细表+养护经费" xfId="2499"/>
    <cellStyle name="好_2012年大中修计划（全署）_周康航新 样板村创建表_第二季度河道考核情况（周浦所）" xfId="2500"/>
    <cellStyle name="好_2012年大中修计划（全署）_周康航新 样板村创建表_附表：农桥养护资金汇总表+明细表" xfId="2501"/>
    <cellStyle name="好_2012年大中修计划（全署）_周康航新 样板村创建表_扣三标五丰路桥养护资金2016年1月份2018年5月" xfId="2502"/>
    <cellStyle name="好_2012年大中修计划（全署）_周康航新 样板村创建表_南汇所2013年中检查各镇考核评分表（已打分）" xfId="2503"/>
    <cellStyle name="好_2012年大中修计划（全署）_周康航新 样板村创建表_南片二标6.17" xfId="2504"/>
    <cellStyle name="好_2012年大中修计划（全署）_周康航新 样板村创建表_桥梁按河道进行编号16.6.13" xfId="2505"/>
    <cellStyle name="好_2012年大中修计划（全署）_周康航新 样板村创建表_桥梁按河道进行编号16.6.8" xfId="2506"/>
    <cellStyle name="好_2012年大中修计划（全署）_周康航新 样板村创建表_外环运河、长界港接管桥梁明细表+养护经费9.30" xfId="2507"/>
    <cellStyle name="好_2012年大中修计划（全署）_周康航新 样板村创建表_修正  附表2：区管农桥养护设施工程量汇总表（1标）10.26" xfId="2508"/>
    <cellStyle name="好_2012年大中修计划（全署）_周康航新 样板村创建表_养护二标桥梁河道分部明细16.6.8" xfId="2509"/>
    <cellStyle name="好_2012年大中修计划（全署）_周康航新 样板村创建表_养护二标桥梁河道分部明细16.6.8_16.10.24-580座桥梁基本信息表" xfId="2510"/>
    <cellStyle name="好_2012年大中修计划（全署）_周康航新 样板村创建表_养护二标桥梁河道分部明细16.6.8_桥梁按河道进行编号16.10.12汇总" xfId="2511"/>
    <cellStyle name="好_2012年大中修计划（全署）_周康航新 样板村创建表_养护二标桥梁河道分部明细16.6.8_桥梁按河道进行编号16.6.13-给养护单位校对-三标返回" xfId="2512"/>
    <cellStyle name="好_2012年大中修计划（全署）_周康航新 样板村创建表_养护二标桥梁河道分部明细16.6.8_桥梁按河道进行编号16.6.13-给养护单位校对-三标返回_2017年区管农桥养护设施工程量汇总表（2标）16.11.22返回" xfId="2513"/>
    <cellStyle name="好_2012年大中修计划（全署）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2514"/>
    <cellStyle name="好_2012年大中修计划（全署）_周康航新 样板村创建表_养护二标桥梁河道分部明细16.6.8_桥梁按河道进行编号16.6.13-给养护单位校对-三标返回_2017年区管农桥养护设施工程量汇总表（2标）16.11.22返回_20180422朝农公路桥养护经费" xfId="2515"/>
    <cellStyle name="好_2012年大中修计划（全署）_周康航新 样板村创建表_养护二标桥梁河道分部明细16.6.8_桥梁按河道进行编号16.6.13-给养护单位校对-三标返回_2017年区管农桥养护设施工程量汇总表（2标）16.11.22返回_养护三标报价清单、明细表171010" xfId="2516"/>
    <cellStyle name="好_2012年大中修计划（全署）_周康航新 样板村创建表_养护二标桥梁河道分部明细16.6.8_桥梁按河道进行编号16.6.13-给养护单位校对-三标返回_2017年区管农桥养护设施工程量汇总表（3标）16.12.6返回新" xfId="2517"/>
    <cellStyle name="好_2012年大中修计划（全署）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2518"/>
    <cellStyle name="好_2012年大中修计划（全署）_周康航新 样板村创建表_养护二标桥梁河道分部明细16.6.8_桥梁按河道进行编号16.6.13-给养护单位校对-三标返回_2017年区管农桥养护设施工程量汇总表（3标）16.12.6返回新_20180422朝农公路桥养护经费" xfId="2519"/>
    <cellStyle name="好_2012年大中修计划（全署）_周康航新 样板村创建表_养护二标桥梁河道分部明细16.6.8_桥梁按河道进行编号16.6.13-给养护单位校对-三标返回_2017年区管农桥养护设施工程量汇总表（3标）16.12.6返回新_养护三标报价清单、明细表171010" xfId="2520"/>
    <cellStyle name="好_2012年大中修计划（全署）_周康航新 样板村创建表_养护二标桥梁河道分部明细16.6.8_桥梁按河道进行编号16.6.13-给养护单位校对一标返回)" xfId="2521"/>
    <cellStyle name="好_2012年大中修计划（全署）_周康航新 样板村创建表_养护三标报价清单、明细表171010" xfId="2522"/>
    <cellStyle name="好_2012年大中修计划（全署）_周康航新 样板村创建表_养护三标桥梁河道分部明细-改16.6.8" xfId="2523"/>
    <cellStyle name="好_2012年大中修计划（全署）_周康航新 样板村创建表_养护三标桥梁河道分部明细-改16.6.8_16.10.24-580座桥梁基本信息表" xfId="2524"/>
    <cellStyle name="好_2012年大中修计划（全署）_周康航新 样板村创建表_养护三标桥梁河道分部明细-改16.6.8_桥梁按河道进行编号16.10.12汇总" xfId="2525"/>
    <cellStyle name="好_2012年大中修计划（全署）_周康航新 样板村创建表_养护三标桥梁河道分部明细-改16.6.8_桥梁按河道进行编号16.6.13-给养护单位校对-三标返回" xfId="2526"/>
    <cellStyle name="好_2012年大中修计划（全署）_周康航新 样板村创建表_养护三标桥梁河道分部明细-改16.6.8_桥梁按河道进行编号16.6.13-给养护单位校对-三标返回_2017年区管农桥养护设施工程量汇总表（2标）16.11.22返回" xfId="2527"/>
    <cellStyle name="好_2012年大中修计划（全署）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2528"/>
    <cellStyle name="好_2012年大中修计划（全署）_周康航新 样板村创建表_养护三标桥梁河道分部明细-改16.6.8_桥梁按河道进行编号16.6.13-给养护单位校对-三标返回_2017年区管农桥养护设施工程量汇总表（2标）16.11.22返回_20180422朝农公路桥养护经费" xfId="2529"/>
    <cellStyle name="好_2012年大中修计划（全署）_周康航新 样板村创建表_养护三标桥梁河道分部明细-改16.6.8_桥梁按河道进行编号16.6.13-给养护单位校对-三标返回_2017年区管农桥养护设施工程量汇总表（2标）16.11.22返回_养护三标报价清单、明细表171010" xfId="2530"/>
    <cellStyle name="好_2012年大中修计划（全署）_周康航新 样板村创建表_养护三标桥梁河道分部明细-改16.6.8_桥梁按河道进行编号16.6.13-给养护单位校对-三标返回_2017年区管农桥养护设施工程量汇总表（3标）16.12.6返回新" xfId="2531"/>
    <cellStyle name="好_2012年大中修计划（全署）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2532"/>
    <cellStyle name="好_2012年大中修计划（全署）_周康航新 样板村创建表_养护三标桥梁河道分部明细-改16.6.8_桥梁按河道进行编号16.6.13-给养护单位校对-三标返回_2017年区管农桥养护设施工程量汇总表（3标）16.12.6返回新_20180422朝农公路桥养护经费" xfId="2533"/>
    <cellStyle name="好_2012年大中修计划（全署）_周康航新 样板村创建表_养护三标桥梁河道分部明细-改16.6.8_桥梁按河道进行编号16.6.13-给养护单位校对-三标返回_2017年区管农桥养护设施工程量汇总表（3标）16.12.6返回新_养护三标报价清单、明细表171010" xfId="2534"/>
    <cellStyle name="好_2012年大中修计划（全署）_周康航新 样板村创建表_养护三标桥梁河道分部明细-改16.6.8_桥梁按河道进行编号16.6.13-给养护单位校对一标返回)" xfId="2535"/>
    <cellStyle name="好_2012年大中修计划（全署）_周康航新 样板村创建表_张家浜两侧（代防汛通道）接管桥梁明细表+养护经费" xfId="2536"/>
    <cellStyle name="好_2012年大中修计划（全署）_周康航新 样板村创建表_赵家沟防汛通道7座接管桥梁明细表+养护经费" xfId="2537"/>
    <cellStyle name="好_2013年高东镇管河道样板村" xfId="2538"/>
    <cellStyle name="好_2013年高东镇管河道样板村_16.11.10-580座桥梁基本信息表" xfId="2539"/>
    <cellStyle name="好_2013年高东镇管河道样板村_17年1标报价-每桥报价清单、明细表17年7月" xfId="2540"/>
    <cellStyle name="好_2013年高东镇管河道样板村_17年3标报价-每桥报价清单、明细表17年7月" xfId="2541"/>
    <cellStyle name="好_2013年高东镇管河道样板村_17年新2标报价-每座桥计算、明细表2017年10月" xfId="2542"/>
    <cellStyle name="好_2013年高东镇管河道样板村_1标2017.4.1-2017.7 .31养护经费" xfId="2543"/>
    <cellStyle name="好_2013年高东镇管河道样板村_2016年1标区管农桥养护投标价" xfId="2544"/>
    <cellStyle name="好_2013年高东镇管河道样板村_20171018-573座养护资金汇总表附表+资金拨付附表" xfId="2545"/>
    <cellStyle name="好_2013年高东镇管河道样板村_2017年区管农桥养护设施工程量汇总表（2标）16.11.22返回" xfId="2546"/>
    <cellStyle name="好_2013年高东镇管河道样板村_2017年区管农桥养护设施工程量汇总表（2标）16.11.22返回_20171018-573座养护资金汇总表附表+资金拨付附表" xfId="2547"/>
    <cellStyle name="好_2013年高东镇管河道样板村_2017年区管农桥养护设施工程量汇总表（2标）16.11.22返回_20180422朝农公路桥养护经费" xfId="2548"/>
    <cellStyle name="好_2013年高东镇管河道样板村_2017年区管农桥养护设施工程量汇总表（2标）16.11.22返回_养护三标报价清单、明细表171010" xfId="2549"/>
    <cellStyle name="好_2013年高东镇管河道样板村_2017年区管农桥养护设施工程量汇总表（3标）16.12.6返回新" xfId="2550"/>
    <cellStyle name="好_2013年高东镇管河道样板村_2017年区管农桥养护设施工程量汇总表（3标）16.12.6返回新_20171018-573座养护资金汇总表附表+资金拨付附表" xfId="2551"/>
    <cellStyle name="好_2013年高东镇管河道样板村_2017年区管农桥养护设施工程量汇总表（3标）16.12.6返回新_20180422朝农公路桥养护经费" xfId="2552"/>
    <cellStyle name="好_2013年高东镇管河道样板村_2017年区管农桥养护设施工程量汇总表（3标）16.12.6返回新_养护三标报价清单、明细表171010" xfId="2553"/>
    <cellStyle name="好_2013年高东镇管河道样板村_2标2017.4.1-2017.7 .31养护经费" xfId="2554"/>
    <cellStyle name="好_2013年高东镇管河道样板村_3标大芦线设施量明细+经费16.9.29" xfId="2555"/>
    <cellStyle name="好_2013年高东镇管河道样板村_3标大芦线设施量明细+经费16.9.29_1标2017.4.1-2017.7 .31养护经费" xfId="2556"/>
    <cellStyle name="好_2013年高东镇管河道样板村_3标大芦线设施量明细+经费16.9.29_张家浜两侧（代防汛通道）接管桥梁明细表+养护经费" xfId="2557"/>
    <cellStyle name="好_2013年高东镇管河道样板村_3标大芦线设施量明细+经费16.9.29_赵家沟防汛通道7座接管桥梁明细表+养护经费" xfId="2558"/>
    <cellStyle name="好_2013年高东镇管河道样板村_第二季度河道考核情况（周浦所）" xfId="2559"/>
    <cellStyle name="好_2013年高东镇管河道样板村_附表：农桥养护资金汇总表+明细表" xfId="2560"/>
    <cellStyle name="好_2013年高东镇管河道样板村_扣三标五丰路桥养护资金2016年1月份2018年5月" xfId="2561"/>
    <cellStyle name="好_2013年高东镇管河道样板村_南汇所2013年中检查各镇考核评分表（已打分）" xfId="2562"/>
    <cellStyle name="好_2013年高东镇管河道样板村_南片二标6.17" xfId="2563"/>
    <cellStyle name="好_2013年高东镇管河道样板村_外环运河、长界港接管桥梁明细表+养护经费9.30" xfId="2564"/>
    <cellStyle name="好_2013年高东镇管河道样板村_修正  附表2：区管农桥养护设施工程量汇总表（1标）10.26" xfId="2565"/>
    <cellStyle name="好_2013年高东镇管河道样板村_养护二标桥梁河道分部明细16.6.8" xfId="2566"/>
    <cellStyle name="好_2013年高东镇管河道样板村_养护二标桥梁河道分部明细16.6.8_桥梁按河道进行编号16.6.13-给养护单位校对-三标返回" xfId="2567"/>
    <cellStyle name="好_2013年高东镇管河道样板村_养护二标桥梁河道分部明细16.6.8_桥梁按河道进行编号16.6.13-给养护单位校对-三标返回_2017年区管农桥养护设施工程量汇总表（2标）16.11.22返回" xfId="2568"/>
    <cellStyle name="好_2013年高东镇管河道样板村_养护二标桥梁河道分部明细16.6.8_桥梁按河道进行编号16.6.13-给养护单位校对-三标返回_2017年区管农桥养护设施工程量汇总表（2标）16.11.22返回_20171018-573座养护资金汇总表附表+资金拨付附表" xfId="2569"/>
    <cellStyle name="好_2013年高东镇管河道样板村_养护二标桥梁河道分部明细16.6.8_桥梁按河道进行编号16.6.13-给养护单位校对-三标返回_2017年区管农桥养护设施工程量汇总表（2标）16.11.22返回_20180422朝农公路桥养护经费" xfId="2570"/>
    <cellStyle name="好_2013年高东镇管河道样板村_养护二标桥梁河道分部明细16.6.8_桥梁按河道进行编号16.6.13-给养护单位校对-三标返回_2017年区管农桥养护设施工程量汇总表（2标）16.11.22返回_养护三标报价清单、明细表171010" xfId="2571"/>
    <cellStyle name="好_2013年高东镇管河道样板村_养护二标桥梁河道分部明细16.6.8_桥梁按河道进行编号16.6.13-给养护单位校对-三标返回_2017年区管农桥养护设施工程量汇总表（3标）16.12.6返回新" xfId="2572"/>
    <cellStyle name="好_2013年高东镇管河道样板村_养护二标桥梁河道分部明细16.6.8_桥梁按河道进行编号16.6.13-给养护单位校对-三标返回_2017年区管农桥养护设施工程量汇总表（3标）16.12.6返回新_20171018-573座养护资金汇总表附表+资金拨付附表" xfId="2573"/>
    <cellStyle name="好_2013年高东镇管河道样板村_养护二标桥梁河道分部明细16.6.8_桥梁按河道进行编号16.6.13-给养护单位校对-三标返回_2017年区管农桥养护设施工程量汇总表（3标）16.12.6返回新_20180422朝农公路桥养护经费" xfId="2574"/>
    <cellStyle name="好_2013年高东镇管河道样板村_养护二标桥梁河道分部明细16.6.8_桥梁按河道进行编号16.6.13-给养护单位校对-三标返回_2017年区管农桥养护设施工程量汇总表（3标）16.12.6返回新_养护三标报价清单、明细表171010" xfId="2575"/>
    <cellStyle name="好_2013年高东镇管河道样板村_养护三标报价清单、明细表171010" xfId="2576"/>
    <cellStyle name="好_2013年高东镇管河道样板村_养护三标桥梁河道分部明细-改16.6.8" xfId="2577"/>
    <cellStyle name="好_2013年高东镇管河道样板村_养护三标桥梁河道分部明细-改16.6.8_桥梁按河道进行编号16.6.13-给养护单位校对-三标返回" xfId="2578"/>
    <cellStyle name="好_2013年高东镇管河道样板村_养护三标桥梁河道分部明细-改16.6.8_桥梁按河道进行编号16.6.13-给养护单位校对-三标返回_2017年区管农桥养护设施工程量汇总表（2标）16.11.22返回" xfId="2579"/>
    <cellStyle name="好_2013年高东镇管河道样板村_养护三标桥梁河道分部明细-改16.6.8_桥梁按河道进行编号16.6.13-给养护单位校对-三标返回_2017年区管农桥养护设施工程量汇总表（2标）16.11.22返回_20171018-573座养护资金汇总表附表+资金拨付附表" xfId="2580"/>
    <cellStyle name="好_2013年高东镇管河道样板村_养护三标桥梁河道分部明细-改16.6.8_桥梁按河道进行编号16.6.13-给养护单位校对-三标返回_2017年区管农桥养护设施工程量汇总表（2标）16.11.22返回_20180422朝农公路桥养护经费" xfId="2581"/>
    <cellStyle name="好_2013年高东镇管河道样板村_养护三标桥梁河道分部明细-改16.6.8_桥梁按河道进行编号16.6.13-给养护单位校对-三标返回_2017年区管农桥养护设施工程量汇总表（2标）16.11.22返回_养护三标报价清单、明细表171010" xfId="2582"/>
    <cellStyle name="好_2013年高东镇管河道样板村_养护三标桥梁河道分部明细-改16.6.8_桥梁按河道进行编号16.6.13-给养护单位校对-三标返回_2017年区管农桥养护设施工程量汇总表（3标）16.12.6返回新" xfId="2583"/>
    <cellStyle name="好_2013年高东镇管河道样板村_养护三标桥梁河道分部明细-改16.6.8_桥梁按河道进行编号16.6.13-给养护单位校对-三标返回_2017年区管农桥养护设施工程量汇总表（3标）16.12.6返回新_20171018-573座养护资金汇总表附表+资金拨付附表" xfId="2584"/>
    <cellStyle name="好_2013年高东镇管河道样板村_养护三标桥梁河道分部明细-改16.6.8_桥梁按河道进行编号16.6.13-给养护单位校对-三标返回_2017年区管农桥养护设施工程量汇总表（3标）16.12.6返回新_20180422朝农公路桥养护经费" xfId="2585"/>
    <cellStyle name="好_2013年高东镇管河道样板村_养护三标桥梁河道分部明细-改16.6.8_桥梁按河道进行编号16.6.13-给养护单位校对-三标返回_2017年区管农桥养护设施工程量汇总表（3标）16.12.6返回新_养护三标报价清单、明细表171010" xfId="2586"/>
    <cellStyle name="好_2013年高东镇管河道样板村_张家浜两侧（代防汛通道）接管桥梁明细表+养护经费" xfId="2587"/>
    <cellStyle name="好_2013年高东镇管河道样板村_赵家沟防汛通道7座接管桥梁明细表+养护经费" xfId="2588"/>
    <cellStyle name="好_2015年农水项目工程项目储备、计划统计表（2014.7.30）" xfId="2589"/>
    <cellStyle name="好_2015年排灌设施维修改造储备计划（6.10）" xfId="2590"/>
    <cellStyle name="好_2015年浦东新区中小河道整治（轮疏）工程统计表（2014.7.31）" xfId="2591"/>
    <cellStyle name="好_2015年设施量汇总表、每座桥梁的设施量和资金明细(二标中标价）3.19终稿" xfId="2592"/>
    <cellStyle name="好_2015年设施量汇总表、每座桥梁的设施量和资金明细(二标中标价）终稿" xfId="2593"/>
    <cellStyle name="好_2015年设施量汇总表、每座桥梁的设施量和资金明细（三标中标价）终稿" xfId="2594"/>
    <cellStyle name="好_2015年设施量汇总表、每座桥梁的设施量和资金明细(一标中标价）终稿" xfId="2595"/>
    <cellStyle name="好_2015年一标续标价终稿-2014.4.20" xfId="2596"/>
    <cellStyle name="好_2015年预算明细表（结转.）" xfId="2597"/>
    <cellStyle name="好_2016年1标区管农桥养护投标价" xfId="2598"/>
    <cellStyle name="好_2017年区管农桥养护工程20170310（定）" xfId="2599"/>
    <cellStyle name="好_2017年区管农桥养护设施工程量汇总表（2标）16.11.22返回" xfId="2600"/>
    <cellStyle name="好_2017年区管农桥养护设施工程量汇总表（2标）16.11.22返回_20171018-573座养护资金汇总表附表+资金拨付附表" xfId="2601"/>
    <cellStyle name="好_2017年区管农桥养护设施工程量汇总表（2标）16.11.22返回_20180422朝农公路桥养护经费" xfId="2602"/>
    <cellStyle name="好_2017年区管农桥养护设施工程量汇总表（2标）16.11.22返回_养护三标报价清单、明细表171010" xfId="2603"/>
    <cellStyle name="好_2017年区管农桥养护设施工程量汇总表（3标）16.12.6返回新" xfId="2604"/>
    <cellStyle name="好_2017年区管农桥养护设施工程量汇总表（3标）16.12.6返回新_20171018-573座养护资金汇总表附表+资金拨付附表" xfId="2605"/>
    <cellStyle name="好_2017年区管农桥养护设施工程量汇总表（3标）16.12.6返回新_20180422朝农公路桥养护经费" xfId="2606"/>
    <cellStyle name="好_2017年区管农桥养护设施工程量汇总表（3标）16.12.6返回新_养护三标报价清单、明细表171010" xfId="2607"/>
    <cellStyle name="好_20180422朝农公路桥养护经费" xfId="2608"/>
    <cellStyle name="好_20座大芦线2标明细+经费16.9.29" xfId="2609"/>
    <cellStyle name="好_2-3#机耕桥总养护经费+明细表16.9.29" xfId="2610"/>
    <cellStyle name="好_2标2017.4.1-2017.7 .31养护经费" xfId="2611"/>
    <cellStyle name="好_2月24日收小彭  14年生态河道整治及轮疏工程资金安排情况表(1)" xfId="2612"/>
    <cellStyle name="好_3标大芦线设施量明细+经费16.9.29" xfId="2613"/>
    <cellStyle name="好_北蔡镇" xfId="2614"/>
    <cellStyle name="好_表一：2015年（续标）经费汇总表-15.4.20" xfId="2615"/>
    <cellStyle name="好_曹路镇" xfId="2616"/>
    <cellStyle name="好_川沙镇" xfId="2617"/>
    <cellStyle name="好_大芦线设施量明细" xfId="2618"/>
    <cellStyle name="好_大芦线设施量明细_1标2017.4.1-2017.7 .31养护经费" xfId="2619"/>
    <cellStyle name="好_大芦线设施量明细_3标大芦线设施量明细+经费16.9.29" xfId="2620"/>
    <cellStyle name="好_大芦线设施量明细_张家浜两侧（代防汛通道）接管桥梁明细表+养护经费" xfId="2621"/>
    <cellStyle name="好_大芦线设施量明细_赵家沟防汛通道7座接管桥梁明细表+养护经费" xfId="2622"/>
    <cellStyle name="好_附表：农桥养护资金汇总表+明细表" xfId="2623"/>
    <cellStyle name="好_高东镇" xfId="2624"/>
    <cellStyle name="好_高桥镇" xfId="2625"/>
    <cellStyle name="好_合庆镇" xfId="2626"/>
    <cellStyle name="好_花木街道" xfId="2627"/>
    <cellStyle name="好_惠南农田水利专项" xfId="2628"/>
    <cellStyle name="好_惠南农田水利专项 2" xfId="2629"/>
    <cellStyle name="好_金桥镇" xfId="2630"/>
    <cellStyle name="好_临港所" xfId="2631"/>
    <cellStyle name="好_临港所_16.11.10-580座桥梁基本信息表" xfId="2632"/>
    <cellStyle name="好_临港所_17年1标报价-每桥报价清单、明细表17年7月" xfId="2633"/>
    <cellStyle name="好_临港所_17年3标报价-每桥报价清单、明细表17年7月" xfId="2634"/>
    <cellStyle name="好_临港所_17年新2标报价-每座桥计算、明细表2017年10月" xfId="2635"/>
    <cellStyle name="好_临港所_1标2017.4.1-2017.7 .31养护经费" xfId="2636"/>
    <cellStyle name="好_临港所_2016年1标区管农桥养护投标价" xfId="2637"/>
    <cellStyle name="好_临港所_20171018-573座养护资金汇总表附表+资金拨付附表" xfId="2638"/>
    <cellStyle name="好_临港所_2017年区管农桥养护设施工程量汇总表（2标）16.11.22返回" xfId="2639"/>
    <cellStyle name="好_临港所_2017年区管农桥养护设施工程量汇总表（2标）16.11.22返回_20171018-573座养护资金汇总表附表+资金拨付附表" xfId="2640"/>
    <cellStyle name="好_临港所_2017年区管农桥养护设施工程量汇总表（2标）16.11.22返回_20180422朝农公路桥养护经费" xfId="2641"/>
    <cellStyle name="好_临港所_2017年区管农桥养护设施工程量汇总表（2标）16.11.22返回_养护三标报价清单、明细表171010" xfId="2642"/>
    <cellStyle name="好_临港所_2017年区管农桥养护设施工程量汇总表（3标）16.12.6返回新" xfId="2643"/>
    <cellStyle name="好_临港所_2017年区管农桥养护设施工程量汇总表（3标）16.12.6返回新_20171018-573座养护资金汇总表附表+资金拨付附表" xfId="2644"/>
    <cellStyle name="好_临港所_2017年区管农桥养护设施工程量汇总表（3标）16.12.6返回新_20180422朝农公路桥养护经费" xfId="2645"/>
    <cellStyle name="好_临港所_2017年区管农桥养护设施工程量汇总表（3标）16.12.6返回新_养护三标报价清单、明细表171010" xfId="2646"/>
    <cellStyle name="好_临港所_2标2017.4.1-2017.7 .31养护经费" xfId="2647"/>
    <cellStyle name="好_临港所_3标大芦线设施量明细+经费16.9.29" xfId="2648"/>
    <cellStyle name="好_临港所_3标大芦线设施量明细+经费16.9.29_1标2017.4.1-2017.7 .31养护经费" xfId="2649"/>
    <cellStyle name="好_临港所_3标大芦线设施量明细+经费16.9.29_张家浜两侧（代防汛通道）接管桥梁明细表+养护经费" xfId="2650"/>
    <cellStyle name="好_临港所_3标大芦线设施量明细+经费16.9.29_赵家沟防汛通道7座接管桥梁明细表+养护经费" xfId="2651"/>
    <cellStyle name="好_临港所_第二季度河道考核情况（周浦所）" xfId="2652"/>
    <cellStyle name="好_临港所_附表：农桥养护资金汇总表+明细表" xfId="2653"/>
    <cellStyle name="好_临港所_扣三标五丰路桥养护资金2016年1月份2018年5月" xfId="2654"/>
    <cellStyle name="好_临港所_南汇所2013年中检查各镇考核评分表（已打分）" xfId="2655"/>
    <cellStyle name="好_临港所_南片二标6.17" xfId="2656"/>
    <cellStyle name="好_临港所_外环运河、长界港接管桥梁明细表+养护经费9.30" xfId="2657"/>
    <cellStyle name="好_临港所_修正  附表2：区管农桥养护设施工程量汇总表（1标）10.26" xfId="2658"/>
    <cellStyle name="好_临港所_养护二标桥梁河道分部明细16.6.8" xfId="2659"/>
    <cellStyle name="好_临港所_养护二标桥梁河道分部明细16.6.8_桥梁按河道进行编号16.6.13-给养护单位校对-三标返回" xfId="2660"/>
    <cellStyle name="好_临港所_养护二标桥梁河道分部明细16.6.8_桥梁按河道进行编号16.6.13-给养护单位校对-三标返回_2017年区管农桥养护设施工程量汇总表（2标）16.11.22返回" xfId="2661"/>
    <cellStyle name="好_临港所_养护二标桥梁河道分部明细16.6.8_桥梁按河道进行编号16.6.13-给养护单位校对-三标返回_2017年区管农桥养护设施工程量汇总表（2标）16.11.22返回_20171018-573座养护资金汇总表附表+资金拨付附表" xfId="2662"/>
    <cellStyle name="好_临港所_养护二标桥梁河道分部明细16.6.8_桥梁按河道进行编号16.6.13-给养护单位校对-三标返回_2017年区管农桥养护设施工程量汇总表（2标）16.11.22返回_20180422朝农公路桥养护经费" xfId="2663"/>
    <cellStyle name="好_临港所_养护二标桥梁河道分部明细16.6.8_桥梁按河道进行编号16.6.13-给养护单位校对-三标返回_2017年区管农桥养护设施工程量汇总表（2标）16.11.22返回_养护三标报价清单、明细表171010" xfId="2664"/>
    <cellStyle name="好_临港所_养护二标桥梁河道分部明细16.6.8_桥梁按河道进行编号16.6.13-给养护单位校对-三标返回_2017年区管农桥养护设施工程量汇总表（3标）16.12.6返回新" xfId="2665"/>
    <cellStyle name="好_临港所_养护二标桥梁河道分部明细16.6.8_桥梁按河道进行编号16.6.13-给养护单位校对-三标返回_2017年区管农桥养护设施工程量汇总表（3标）16.12.6返回新_20171018-573座养护资金汇总表附表+资金拨付附表" xfId="2666"/>
    <cellStyle name="好_临港所_养护二标桥梁河道分部明细16.6.8_桥梁按河道进行编号16.6.13-给养护单位校对-三标返回_2017年区管农桥养护设施工程量汇总表（3标）16.12.6返回新_20180422朝农公路桥养护经费" xfId="2667"/>
    <cellStyle name="好_临港所_养护二标桥梁河道分部明细16.6.8_桥梁按河道进行编号16.6.13-给养护单位校对-三标返回_2017年区管农桥养护设施工程量汇总表（3标）16.12.6返回新_养护三标报价清单、明细表171010" xfId="2668"/>
    <cellStyle name="好_临港所_养护三标报价清单、明细表171010" xfId="2669"/>
    <cellStyle name="好_临港所_养护三标桥梁河道分部明细-改16.6.8" xfId="2670"/>
    <cellStyle name="好_临港所_养护三标桥梁河道分部明细-改16.6.8_桥梁按河道进行编号16.6.13-给养护单位校对-三标返回" xfId="2671"/>
    <cellStyle name="好_临港所_养护三标桥梁河道分部明细-改16.6.8_桥梁按河道进行编号16.6.13-给养护单位校对-三标返回_2017年区管农桥养护设施工程量汇总表（2标）16.11.22返回" xfId="2672"/>
    <cellStyle name="好_临港所_养护三标桥梁河道分部明细-改16.6.8_桥梁按河道进行编号16.6.13-给养护单位校对-三标返回_2017年区管农桥养护设施工程量汇总表（2标）16.11.22返回_20171018-573座养护资金汇总表附表+资金拨付附表" xfId="2673"/>
    <cellStyle name="好_临港所_养护三标桥梁河道分部明细-改16.6.8_桥梁按河道进行编号16.6.13-给养护单位校对-三标返回_2017年区管农桥养护设施工程量汇总表（2标）16.11.22返回_20180422朝农公路桥养护经费" xfId="2674"/>
    <cellStyle name="好_临港所_养护三标桥梁河道分部明细-改16.6.8_桥梁按河道进行编号16.6.13-给养护单位校对-三标返回_2017年区管农桥养护设施工程量汇总表（2标）16.11.22返回_养护三标报价清单、明细表171010" xfId="2675"/>
    <cellStyle name="好_临港所_养护三标桥梁河道分部明细-改16.6.8_桥梁按河道进行编号16.6.13-给养护单位校对-三标返回_2017年区管农桥养护设施工程量汇总表（3标）16.12.6返回新" xfId="2676"/>
    <cellStyle name="好_临港所_养护三标桥梁河道分部明细-改16.6.8_桥梁按河道进行编号16.6.13-给养护单位校对-三标返回_2017年区管农桥养护设施工程量汇总表（3标）16.12.6返回新_20171018-573座养护资金汇总表附表+资金拨付附表" xfId="2677"/>
    <cellStyle name="好_临港所_养护三标桥梁河道分部明细-改16.6.8_桥梁按河道进行编号16.6.13-给养护单位校对-三标返回_2017年区管农桥养护设施工程量汇总表（3标）16.12.6返回新_20180422朝农公路桥养护经费" xfId="2678"/>
    <cellStyle name="好_临港所_养护三标桥梁河道分部明细-改16.6.8_桥梁按河道进行编号16.6.13-给养护单位校对-三标返回_2017年区管农桥养护设施工程量汇总表（3标）16.12.6返回新_养护三标报价清单、明细表171010" xfId="2679"/>
    <cellStyle name="好_临港所_张家浜两侧（代防汛通道）接管桥梁明细表+养护经费" xfId="2680"/>
    <cellStyle name="好_临港所_赵家沟防汛通道7座接管桥梁明细表+养护经费" xfId="2681"/>
    <cellStyle name="好_南汇所" xfId="2682"/>
    <cellStyle name="好_南汇所2013年中检查各镇考核评分表（已打分）" xfId="2683"/>
    <cellStyle name="好_南片二标6.17" xfId="2684"/>
    <cellStyle name="好_桥梁养护经费定额(增加工程量)" xfId="2685"/>
    <cellStyle name="好_三林所" xfId="2686"/>
    <cellStyle name="好_三林所_16.11.10-580座桥梁基本信息表" xfId="2687"/>
    <cellStyle name="好_三林所_17年1标报价-每桥报价清单、明细表17年7月" xfId="2688"/>
    <cellStyle name="好_三林所_17年3标报价-每桥报价清单、明细表17年7月" xfId="2689"/>
    <cellStyle name="好_三林所_17年新2标报价-每座桥计算、明细表2017年10月" xfId="2690"/>
    <cellStyle name="好_三林所_1标2017.4.1-2017.7 .31养护经费" xfId="2691"/>
    <cellStyle name="好_三林所_2016年1标区管农桥养护投标价" xfId="2692"/>
    <cellStyle name="好_三林所_20171018-573座养护资金汇总表附表+资金拨付附表" xfId="2693"/>
    <cellStyle name="好_三林所_2017年区管农桥养护设施工程量汇总表（2标）16.11.22返回" xfId="2694"/>
    <cellStyle name="好_三林所_2017年区管农桥养护设施工程量汇总表（2标）16.11.22返回_20171018-573座养护资金汇总表附表+资金拨付附表" xfId="2695"/>
    <cellStyle name="好_三林所_2017年区管农桥养护设施工程量汇总表（2标）16.11.22返回_20180422朝农公路桥养护经费" xfId="2696"/>
    <cellStyle name="好_三林所_2017年区管农桥养护设施工程量汇总表（2标）16.11.22返回_养护三标报价清单、明细表171010" xfId="2697"/>
    <cellStyle name="好_三林所_2017年区管农桥养护设施工程量汇总表（3标）16.12.6返回新" xfId="2698"/>
    <cellStyle name="好_三林所_2017年区管农桥养护设施工程量汇总表（3标）16.12.6返回新_20171018-573座养护资金汇总表附表+资金拨付附表" xfId="2699"/>
    <cellStyle name="好_三林所_2017年区管农桥养护设施工程量汇总表（3标）16.12.6返回新_20180422朝农公路桥养护经费" xfId="2700"/>
    <cellStyle name="好_三林所_2017年区管农桥养护设施工程量汇总表（3标）16.12.6返回新_养护三标报价清单、明细表171010" xfId="2701"/>
    <cellStyle name="好_三林所_2标2017.4.1-2017.7 .31养护经费" xfId="2702"/>
    <cellStyle name="好_三林所_3标大芦线设施量明细+经费16.9.29" xfId="2703"/>
    <cellStyle name="好_三林所_3标大芦线设施量明细+经费16.9.29_1标2017.4.1-2017.7 .31养护经费" xfId="2704"/>
    <cellStyle name="好_三林所_3标大芦线设施量明细+经费16.9.29_张家浜两侧（代防汛通道）接管桥梁明细表+养护经费" xfId="2705"/>
    <cellStyle name="好_三林所_3标大芦线设施量明细+经费16.9.29_赵家沟防汛通道7座接管桥梁明细表+养护经费" xfId="2706"/>
    <cellStyle name="好_三林所_第二季度河道考核情况（周浦所）" xfId="2707"/>
    <cellStyle name="好_三林所_附表：农桥养护资金汇总表+明细表" xfId="2708"/>
    <cellStyle name="好_三林所_扣三标五丰路桥养护资金2016年1月份2018年5月" xfId="2709"/>
    <cellStyle name="好_三林所_南汇所2013年中检查各镇考核评分表（已打分）" xfId="2710"/>
    <cellStyle name="好_三林所_南片二标6.17" xfId="2711"/>
    <cellStyle name="好_三林所_外环运河、长界港接管桥梁明细表+养护经费9.30" xfId="2712"/>
    <cellStyle name="好_三林所_修正  附表2：区管农桥养护设施工程量汇总表（1标）10.26" xfId="2713"/>
    <cellStyle name="好_三林所_养护二标桥梁河道分部明细16.6.8" xfId="2714"/>
    <cellStyle name="好_三林所_养护二标桥梁河道分部明细16.6.8_桥梁按河道进行编号16.6.13-给养护单位校对-三标返回" xfId="2715"/>
    <cellStyle name="好_三林所_养护二标桥梁河道分部明细16.6.8_桥梁按河道进行编号16.6.13-给养护单位校对-三标返回_2017年区管农桥养护设施工程量汇总表（2标）16.11.22返回" xfId="2716"/>
    <cellStyle name="好_三林所_养护二标桥梁河道分部明细16.6.8_桥梁按河道进行编号16.6.13-给养护单位校对-三标返回_2017年区管农桥养护设施工程量汇总表（2标）16.11.22返回_20171018-573座养护资金汇总表附表+资金拨付附表" xfId="2717"/>
    <cellStyle name="好_三林所_养护二标桥梁河道分部明细16.6.8_桥梁按河道进行编号16.6.13-给养护单位校对-三标返回_2017年区管农桥养护设施工程量汇总表（2标）16.11.22返回_20180422朝农公路桥养护经费" xfId="2718"/>
    <cellStyle name="好_三林所_养护二标桥梁河道分部明细16.6.8_桥梁按河道进行编号16.6.13-给养护单位校对-三标返回_2017年区管农桥养护设施工程量汇总表（2标）16.11.22返回_养护三标报价清单、明细表171010" xfId="2719"/>
    <cellStyle name="好_三林所_养护二标桥梁河道分部明细16.6.8_桥梁按河道进行编号16.6.13-给养护单位校对-三标返回_2017年区管农桥养护设施工程量汇总表（3标）16.12.6返回新" xfId="2720"/>
    <cellStyle name="好_三林所_养护二标桥梁河道分部明细16.6.8_桥梁按河道进行编号16.6.13-给养护单位校对-三标返回_2017年区管农桥养护设施工程量汇总表（3标）16.12.6返回新_20171018-573座养护资金汇总表附表+资金拨付附表" xfId="2721"/>
    <cellStyle name="好_三林所_养护二标桥梁河道分部明细16.6.8_桥梁按河道进行编号16.6.13-给养护单位校对-三标返回_2017年区管农桥养护设施工程量汇总表（3标）16.12.6返回新_20180422朝农公路桥养护经费" xfId="2722"/>
    <cellStyle name="好_三林所_养护二标桥梁河道分部明细16.6.8_桥梁按河道进行编号16.6.13-给养护单位校对-三标返回_2017年区管农桥养护设施工程量汇总表（3标）16.12.6返回新_养护三标报价清单、明细表171010" xfId="2723"/>
    <cellStyle name="好_三林所_养护三标报价清单、明细表171010" xfId="2724"/>
    <cellStyle name="好_三林所_养护三标桥梁河道分部明细-改16.6.8" xfId="2725"/>
    <cellStyle name="好_三林所_养护三标桥梁河道分部明细-改16.6.8_桥梁按河道进行编号16.6.13-给养护单位校对-三标返回" xfId="2726"/>
    <cellStyle name="好_三林所_养护三标桥梁河道分部明细-改16.6.8_桥梁按河道进行编号16.6.13-给养护单位校对-三标返回_2017年区管农桥养护设施工程量汇总表（2标）16.11.22返回" xfId="2727"/>
    <cellStyle name="好_三林所_养护三标桥梁河道分部明细-改16.6.8_桥梁按河道进行编号16.6.13-给养护单位校对-三标返回_2017年区管农桥养护设施工程量汇总表（2标）16.11.22返回_20171018-573座养护资金汇总表附表+资金拨付附表" xfId="2728"/>
    <cellStyle name="好_三林所_养护三标桥梁河道分部明细-改16.6.8_桥梁按河道进行编号16.6.13-给养护单位校对-三标返回_2017年区管农桥养护设施工程量汇总表（2标）16.11.22返回_20180422朝农公路桥养护经费" xfId="2729"/>
    <cellStyle name="好_三林所_养护三标桥梁河道分部明细-改16.6.8_桥梁按河道进行编号16.6.13-给养护单位校对-三标返回_2017年区管农桥养护设施工程量汇总表（2标）16.11.22返回_养护三标报价清单、明细表171010" xfId="2730"/>
    <cellStyle name="好_三林所_养护三标桥梁河道分部明细-改16.6.8_桥梁按河道进行编号16.6.13-给养护单位校对-三标返回_2017年区管农桥养护设施工程量汇总表（3标）16.12.6返回新" xfId="2731"/>
    <cellStyle name="好_三林所_养护三标桥梁河道分部明细-改16.6.8_桥梁按河道进行编号16.6.13-给养护单位校对-三标返回_2017年区管农桥养护设施工程量汇总表（3标）16.12.6返回新_20171018-573座养护资金汇总表附表+资金拨付附表" xfId="2732"/>
    <cellStyle name="好_三林所_养护三标桥梁河道分部明细-改16.6.8_桥梁按河道进行编号16.6.13-给养护单位校对-三标返回_2017年区管农桥养护设施工程量汇总表（3标）16.12.6返回新_20180422朝农公路桥养护经费" xfId="2733"/>
    <cellStyle name="好_三林所_养护三标桥梁河道分部明细-改16.6.8_桥梁按河道进行编号16.6.13-给养护单位校对-三标返回_2017年区管农桥养护设施工程量汇总表（3标）16.12.6返回新_养护三标报价清单、明细表171010" xfId="2734"/>
    <cellStyle name="好_三林所_张家浜两侧（代防汛通道）接管桥梁明细表+养护经费" xfId="2735"/>
    <cellStyle name="好_三林所_赵家沟防汛通道7座接管桥梁明细表+养护经费" xfId="2736"/>
    <cellStyle name="好_三林镇" xfId="2737"/>
    <cellStyle name="好_三林镇三民村创建样板村创建表" xfId="2738"/>
    <cellStyle name="好_三林镇三民村创建样板村创建表_16.11.10-580座桥梁基本信息表" xfId="2739"/>
    <cellStyle name="好_三林镇三民村创建样板村创建表_17年1标报价-每桥报价清单、明细表17年7月" xfId="2740"/>
    <cellStyle name="好_三林镇三民村创建样板村创建表_17年3标报价-每桥报价清单、明细表17年7月" xfId="2741"/>
    <cellStyle name="好_三林镇三民村创建样板村创建表_17年新2标报价-每座桥计算、明细表2017年10月" xfId="2742"/>
    <cellStyle name="好_三林镇三民村创建样板村创建表_1标2017.4.1-2017.7 .31养护经费" xfId="2743"/>
    <cellStyle name="好_三林镇三民村创建样板村创建表_2016年1标区管农桥养护投标价" xfId="2744"/>
    <cellStyle name="好_三林镇三民村创建样板村创建表_20171018-573座养护资金汇总表附表+资金拨付附表" xfId="2745"/>
    <cellStyle name="好_三林镇三民村创建样板村创建表_2017年区管农桥养护设施工程量汇总表（2标）16.11.22返回" xfId="2746"/>
    <cellStyle name="好_三林镇三民村创建样板村创建表_2017年区管农桥养护设施工程量汇总表（2标）16.11.22返回_20171018-573座养护资金汇总表附表+资金拨付附表" xfId="2747"/>
    <cellStyle name="好_三林镇三民村创建样板村创建表_2017年区管农桥养护设施工程量汇总表（2标）16.11.22返回_20180422朝农公路桥养护经费" xfId="2748"/>
    <cellStyle name="好_三林镇三民村创建样板村创建表_2017年区管农桥养护设施工程量汇总表（2标）16.11.22返回_养护三标报价清单、明细表171010" xfId="2749"/>
    <cellStyle name="好_三林镇三民村创建样板村创建表_2017年区管农桥养护设施工程量汇总表（3标）16.12.6返回新" xfId="2750"/>
    <cellStyle name="好_三林镇三民村创建样板村创建表_2017年区管农桥养护设施工程量汇总表（3标）16.12.6返回新_20171018-573座养护资金汇总表附表+资金拨付附表" xfId="2751"/>
    <cellStyle name="好_三林镇三民村创建样板村创建表_2017年区管农桥养护设施工程量汇总表（3标）16.12.6返回新_20180422朝农公路桥养护经费" xfId="2752"/>
    <cellStyle name="好_三林镇三民村创建样板村创建表_2017年区管农桥养护设施工程量汇总表（3标）16.12.6返回新_养护三标报价清单、明细表171010" xfId="2753"/>
    <cellStyle name="好_三林镇三民村创建样板村创建表_2标2017.4.1-2017.7 .31养护经费" xfId="2754"/>
    <cellStyle name="好_三林镇三民村创建样板村创建表_3标大芦线设施量明细+经费16.9.29" xfId="2755"/>
    <cellStyle name="好_三林镇三民村创建样板村创建表_3标大芦线设施量明细+经费16.9.29_1标2017.4.1-2017.7 .31养护经费" xfId="2756"/>
    <cellStyle name="好_三林镇三民村创建样板村创建表_3标大芦线设施量明细+经费16.9.29_张家浜两侧（代防汛通道）接管桥梁明细表+养护经费" xfId="2757"/>
    <cellStyle name="好_三林镇三民村创建样板村创建表_3标大芦线设施量明细+经费16.9.29_赵家沟防汛通道7座接管桥梁明细表+养护经费" xfId="2758"/>
    <cellStyle name="好_三林镇三民村创建样板村创建表_附表：农桥养护资金汇总表+明细表" xfId="2759"/>
    <cellStyle name="好_三林镇三民村创建样板村创建表_扣三标五丰路桥养护资金2016年1月份2018年5月" xfId="2760"/>
    <cellStyle name="好_三林镇三民村创建样板村创建表_南片二标6.17" xfId="2761"/>
    <cellStyle name="好_三林镇三民村创建样板村创建表_外环运河、长界港接管桥梁明细表+养护经费9.30" xfId="2762"/>
    <cellStyle name="好_三林镇三民村创建样板村创建表_修正  附表2：区管农桥养护设施工程量汇总表（1标）10.26" xfId="2763"/>
    <cellStyle name="好_三林镇三民村创建样板村创建表_养护二标桥梁河道分部明细16.6.8" xfId="2764"/>
    <cellStyle name="好_三林镇三民村创建样板村创建表_养护二标桥梁河道分部明细16.6.8_桥梁按河道进行编号16.6.13-给养护单位校对-三标返回" xfId="2765"/>
    <cellStyle name="好_三林镇三民村创建样板村创建表_养护二标桥梁河道分部明细16.6.8_桥梁按河道进行编号16.6.13-给养护单位校对-三标返回_2017年区管农桥养护设施工程量汇总表（2标）16.11.22返回" xfId="2766"/>
    <cellStyle name="好_三林镇三民村创建样板村创建表_养护二标桥梁河道分部明细16.6.8_桥梁按河道进行编号16.6.13-给养护单位校对-三标返回_2017年区管农桥养护设施工程量汇总表（2标）16.11.22返回_20171018-573座养护资金汇总表附表+资金拨付附表" xfId="2767"/>
    <cellStyle name="好_三林镇三民村创建样板村创建表_养护二标桥梁河道分部明细16.6.8_桥梁按河道进行编号16.6.13-给养护单位校对-三标返回_2017年区管农桥养护设施工程量汇总表（2标）16.11.22返回_20180422朝农公路桥养护经费" xfId="2768"/>
    <cellStyle name="好_三林镇三民村创建样板村创建表_养护二标桥梁河道分部明细16.6.8_桥梁按河道进行编号16.6.13-给养护单位校对-三标返回_2017年区管农桥养护设施工程量汇总表（2标）16.11.22返回_养护三标报价清单、明细表171010" xfId="2769"/>
    <cellStyle name="好_三林镇三民村创建样板村创建表_养护二标桥梁河道分部明细16.6.8_桥梁按河道进行编号16.6.13-给养护单位校对-三标返回_2017年区管农桥养护设施工程量汇总表（3标）16.12.6返回新" xfId="2770"/>
    <cellStyle name="好_三林镇三民村创建样板村创建表_养护二标桥梁河道分部明细16.6.8_桥梁按河道进行编号16.6.13-给养护单位校对-三标返回_2017年区管农桥养护设施工程量汇总表（3标）16.12.6返回新_20171018-573座养护资金汇总表附表+资金拨付附表" xfId="2771"/>
    <cellStyle name="好_三林镇三民村创建样板村创建表_养护二标桥梁河道分部明细16.6.8_桥梁按河道进行编号16.6.13-给养护单位校对-三标返回_2017年区管农桥养护设施工程量汇总表（3标）16.12.6返回新_20180422朝农公路桥养护经费" xfId="2772"/>
    <cellStyle name="好_三林镇三民村创建样板村创建表_养护二标桥梁河道分部明细16.6.8_桥梁按河道进行编号16.6.13-给养护单位校对-三标返回_2017年区管农桥养护设施工程量汇总表（3标）16.12.6返回新_养护三标报价清单、明细表171010" xfId="2773"/>
    <cellStyle name="好_三林镇三民村创建样板村创建表_养护三标报价清单、明细表171010" xfId="2774"/>
    <cellStyle name="好_三林镇三民村创建样板村创建表_养护三标桥梁河道分部明细-改16.6.8" xfId="2775"/>
    <cellStyle name="好_三林镇三民村创建样板村创建表_养护三标桥梁河道分部明细-改16.6.8_桥梁按河道进行编号16.6.13-给养护单位校对-三标返回" xfId="2776"/>
    <cellStyle name="好_三林镇三民村创建样板村创建表_养护三标桥梁河道分部明细-改16.6.8_桥梁按河道进行编号16.6.13-给养护单位校对-三标返回_2017年区管农桥养护设施工程量汇总表（2标）16.11.22返回" xfId="2777"/>
    <cellStyle name="好_三林镇三民村创建样板村创建表_养护三标桥梁河道分部明细-改16.6.8_桥梁按河道进行编号16.6.13-给养护单位校对-三标返回_2017年区管农桥养护设施工程量汇总表（2标）16.11.22返回_20171018-573座养护资金汇总表附表+资金拨付附表" xfId="2778"/>
    <cellStyle name="好_三林镇三民村创建样板村创建表_养护三标桥梁河道分部明细-改16.6.8_桥梁按河道进行编号16.6.13-给养护单位校对-三标返回_2017年区管农桥养护设施工程量汇总表（2标）16.11.22返回_20180422朝农公路桥养护经费" xfId="2779"/>
    <cellStyle name="好_三林镇三民村创建样板村创建表_养护三标桥梁河道分部明细-改16.6.8_桥梁按河道进行编号16.6.13-给养护单位校对-三标返回_2017年区管农桥养护设施工程量汇总表（2标）16.11.22返回_养护三标报价清单、明细表171010" xfId="2780"/>
    <cellStyle name="好_三林镇三民村创建样板村创建表_养护三标桥梁河道分部明细-改16.6.8_桥梁按河道进行编号16.6.13-给养护单位校对-三标返回_2017年区管农桥养护设施工程量汇总表（3标）16.12.6返回新" xfId="2781"/>
    <cellStyle name="好_三林镇三民村创建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2782"/>
    <cellStyle name="好_三林镇三民村创建样板村创建表_养护三标桥梁河道分部明细-改16.6.8_桥梁按河道进行编号16.6.13-给养护单位校对-三标返回_2017年区管农桥养护设施工程量汇总表（3标）16.12.6返回新_20180422朝农公路桥养护经费" xfId="2783"/>
    <cellStyle name="好_三林镇三民村创建样板村创建表_养护三标桥梁河道分部明细-改16.6.8_桥梁按河道进行编号16.6.13-给养护单位校对-三标返回_2017年区管农桥养护设施工程量汇总表（3标）16.12.6返回新_养护三标报价清单、明细表171010" xfId="2784"/>
    <cellStyle name="好_三林镇三民村创建样板村创建表_张家浜两侧（代防汛通道）接管桥梁明细表+养护经费" xfId="2785"/>
    <cellStyle name="好_三林镇三民村创建样板村创建表_赵家沟防汛通道7座接管桥梁明细表+养护经费" xfId="2786"/>
    <cellStyle name="好_设施科工程性项目2015年储备库计划表" xfId="2787"/>
    <cellStyle name="好_唐镇" xfId="2788"/>
    <cellStyle name="好_外环运河、长界港接管桥梁明细表+养护经费9.30" xfId="2789"/>
    <cellStyle name="好_修正  附表2：区管农桥养护设施工程量汇总表（1标）10.26" xfId="2790"/>
    <cellStyle name="好_养护二标桥梁河道分部明细16.6.8" xfId="2791"/>
    <cellStyle name="好_养护二标桥梁河道分部明细16.6.8_桥梁按河道进行编号16.6.13-给养护单位校对-三标返回" xfId="2792"/>
    <cellStyle name="好_养护二标桥梁河道分部明细16.6.8_桥梁按河道进行编号16.6.13-给养护单位校对-三标返回_2017年区管农桥养护设施工程量汇总表（2标）16.11.22返回" xfId="2793"/>
    <cellStyle name="好_养护二标桥梁河道分部明细16.6.8_桥梁按河道进行编号16.6.13-给养护单位校对-三标返回_2017年区管农桥养护设施工程量汇总表（2标）16.11.22返回_20171018-573座养护资金汇总表附表+资金拨付附表" xfId="2794"/>
    <cellStyle name="好_养护二标桥梁河道分部明细16.6.8_桥梁按河道进行编号16.6.13-给养护单位校对-三标返回_2017年区管农桥养护设施工程量汇总表（2标）16.11.22返回_20180422朝农公路桥养护经费" xfId="2795"/>
    <cellStyle name="好_养护二标桥梁河道分部明细16.6.8_桥梁按河道进行编号16.6.13-给养护单位校对-三标返回_2017年区管农桥养护设施工程量汇总表（2标）16.11.22返回_养护三标报价清单、明细表171010" xfId="2796"/>
    <cellStyle name="好_养护二标桥梁河道分部明细16.6.8_桥梁按河道进行编号16.6.13-给养护单位校对-三标返回_2017年区管农桥养护设施工程量汇总表（3标）16.12.6返回新" xfId="2797"/>
    <cellStyle name="好_养护二标桥梁河道分部明细16.6.8_桥梁按河道进行编号16.6.13-给养护单位校对-三标返回_2017年区管农桥养护设施工程量汇总表（3标）16.12.6返回新_20171018-573座养护资金汇总表附表+资金拨付附表" xfId="2798"/>
    <cellStyle name="好_养护二标桥梁河道分部明细16.6.8_桥梁按河道进行编号16.6.13-给养护单位校对-三标返回_2017年区管农桥养护设施工程量汇总表（3标）16.12.6返回新_20180422朝农公路桥养护经费" xfId="2799"/>
    <cellStyle name="好_养护二标桥梁河道分部明细16.6.8_桥梁按河道进行编号16.6.13-给养护单位校对-三标返回_2017年区管农桥养护设施工程量汇总表（3标）16.12.6返回新_养护三标报价清单、明细表171010" xfId="2800"/>
    <cellStyle name="好_养护三标桥梁河道分部明细-改16.6.8" xfId="2801"/>
    <cellStyle name="好_养护三标桥梁河道分部明细-改16.6.8_桥梁按河道进行编号16.6.13-给养护单位校对-三标返回" xfId="2802"/>
    <cellStyle name="好_养护三标桥梁河道分部明细-改16.6.8_桥梁按河道进行编号16.6.13-给养护单位校对-三标返回_2017年区管农桥养护设施工程量汇总表（2标）16.11.22返回" xfId="2803"/>
    <cellStyle name="好_养护三标桥梁河道分部明细-改16.6.8_桥梁按河道进行编号16.6.13-给养护单位校对-三标返回_2017年区管农桥养护设施工程量汇总表（2标）16.11.22返回_20171018-573座养护资金汇总表附表+资金拨付附表" xfId="2804"/>
    <cellStyle name="好_养护三标桥梁河道分部明细-改16.6.8_桥梁按河道进行编号16.6.13-给养护单位校对-三标返回_2017年区管农桥养护设施工程量汇总表（2标）16.11.22返回_20180422朝农公路桥养护经费" xfId="2805"/>
    <cellStyle name="好_养护三标桥梁河道分部明细-改16.6.8_桥梁按河道进行编号16.6.13-给养护单位校对-三标返回_2017年区管农桥养护设施工程量汇总表（2标）16.11.22返回_养护三标报价清单、明细表171010" xfId="2806"/>
    <cellStyle name="好_养护三标桥梁河道分部明细-改16.6.8_桥梁按河道进行编号16.6.13-给养护单位校对-三标返回_2017年区管农桥养护设施工程量汇总表（3标）16.12.6返回新" xfId="2807"/>
    <cellStyle name="好_养护三标桥梁河道分部明细-改16.6.8_桥梁按河道进行编号16.6.13-给养护单位校对-三标返回_2017年区管农桥养护设施工程量汇总表（3标）16.12.6返回新_20171018-573座养护资金汇总表附表+资金拨付附表" xfId="2808"/>
    <cellStyle name="好_养护三标桥梁河道分部明细-改16.6.8_桥梁按河道进行编号16.6.13-给养护单位校对-三标返回_2017年区管农桥养护设施工程量汇总表（3标）16.12.6返回新_20180422朝农公路桥养护经费" xfId="2809"/>
    <cellStyle name="好_养护三标桥梁河道分部明细-改16.6.8_桥梁按河道进行编号16.6.13-给养护单位校对-三标返回_2017年区管农桥养护设施工程量汇总表（3标）16.12.6返回新_养护三标报价清单、明细表171010" xfId="2810"/>
    <cellStyle name="好_养护设施增加明细表（北片）Book1" xfId="2811"/>
    <cellStyle name="好_样板村(曹路)" xfId="2812"/>
    <cellStyle name="好_样板村(曹路)_16.11.10-580座桥梁基本信息表" xfId="2813"/>
    <cellStyle name="好_样板村(曹路)_17年1标报价-每桥报价清单、明细表17年7月" xfId="2814"/>
    <cellStyle name="好_样板村(曹路)_17年3标报价-每桥报价清单、明细表17年7月" xfId="2815"/>
    <cellStyle name="好_样板村(曹路)_17年新2标报价-每座桥计算、明细表2017年10月" xfId="2816"/>
    <cellStyle name="好_样板村(曹路)_1标2017.4.1-2017.7 .31养护经费" xfId="2817"/>
    <cellStyle name="好_样板村(曹路)_2016年1标区管农桥养护投标价" xfId="2818"/>
    <cellStyle name="好_样板村(曹路)_20171018-573座养护资金汇总表附表+资金拨付附表" xfId="2819"/>
    <cellStyle name="好_样板村(曹路)_2017年区管农桥养护设施工程量汇总表（2标）16.11.22返回" xfId="2820"/>
    <cellStyle name="好_样板村(曹路)_2017年区管农桥养护设施工程量汇总表（2标）16.11.22返回_20171018-573座养护资金汇总表附表+资金拨付附表" xfId="2821"/>
    <cellStyle name="好_样板村(曹路)_2017年区管农桥养护设施工程量汇总表（2标）16.11.22返回_20180422朝农公路桥养护经费" xfId="2822"/>
    <cellStyle name="好_样板村(曹路)_2017年区管农桥养护设施工程量汇总表（2标）16.11.22返回_养护三标报价清单、明细表171010" xfId="2823"/>
    <cellStyle name="好_样板村(曹路)_2017年区管农桥养护设施工程量汇总表（3标）16.12.6返回新" xfId="2824"/>
    <cellStyle name="好_样板村(曹路)_2017年区管农桥养护设施工程量汇总表（3标）16.12.6返回新_20171018-573座养护资金汇总表附表+资金拨付附表" xfId="2825"/>
    <cellStyle name="好_样板村(曹路)_2017年区管农桥养护设施工程量汇总表（3标）16.12.6返回新_20180422朝农公路桥养护经费" xfId="2826"/>
    <cellStyle name="好_样板村(曹路)_2017年区管农桥养护设施工程量汇总表（3标）16.12.6返回新_养护三标报价清单、明细表171010" xfId="2827"/>
    <cellStyle name="好_样板村(曹路)_2标2017.4.1-2017.7 .31养护经费" xfId="2828"/>
    <cellStyle name="好_样板村(曹路)_3标大芦线设施量明细+经费16.9.29" xfId="2829"/>
    <cellStyle name="好_样板村(曹路)_3标大芦线设施量明细+经费16.9.29_1标2017.4.1-2017.7 .31养护经费" xfId="2830"/>
    <cellStyle name="好_样板村(曹路)_3标大芦线设施量明细+经费16.9.29_张家浜两侧（代防汛通道）接管桥梁明细表+养护经费" xfId="2831"/>
    <cellStyle name="好_样板村(曹路)_3标大芦线设施量明细+经费16.9.29_赵家沟防汛通道7座接管桥梁明细表+养护经费" xfId="2832"/>
    <cellStyle name="好_样板村(曹路)_第二季度河道考核情况（周浦所）" xfId="2833"/>
    <cellStyle name="好_样板村(曹路)_附表：农桥养护资金汇总表+明细表" xfId="2834"/>
    <cellStyle name="好_样板村(曹路)_扣三标五丰路桥养护资金2016年1月份2018年5月" xfId="2835"/>
    <cellStyle name="好_样板村(曹路)_南汇所2013年中检查各镇考核评分表（已打分）" xfId="2836"/>
    <cellStyle name="好_样板村(曹路)_南片二标6.17" xfId="2837"/>
    <cellStyle name="好_样板村(曹路)_外环运河、长界港接管桥梁明细表+养护经费9.30" xfId="2838"/>
    <cellStyle name="好_样板村(曹路)_修正  附表2：区管农桥养护设施工程量汇总表（1标）10.26" xfId="2839"/>
    <cellStyle name="好_样板村(曹路)_养护二标桥梁河道分部明细16.6.8" xfId="2840"/>
    <cellStyle name="好_样板村(曹路)_养护二标桥梁河道分部明细16.6.8_桥梁按河道进行编号16.6.13-给养护单位校对-三标返回" xfId="2841"/>
    <cellStyle name="好_样板村(曹路)_养护二标桥梁河道分部明细16.6.8_桥梁按河道进行编号16.6.13-给养护单位校对-三标返回_2017年区管农桥养护设施工程量汇总表（2标）16.11.22返回" xfId="2842"/>
    <cellStyle name="好_样板村(曹路)_养护二标桥梁河道分部明细16.6.8_桥梁按河道进行编号16.6.13-给养护单位校对-三标返回_2017年区管农桥养护设施工程量汇总表（2标）16.11.22返回_20171018-573座养护资金汇总表附表+资金拨付附表" xfId="2843"/>
    <cellStyle name="好_样板村(曹路)_养护二标桥梁河道分部明细16.6.8_桥梁按河道进行编号16.6.13-给养护单位校对-三标返回_2017年区管农桥养护设施工程量汇总表（2标）16.11.22返回_20180422朝农公路桥养护经费" xfId="2844"/>
    <cellStyle name="好_样板村(曹路)_养护二标桥梁河道分部明细16.6.8_桥梁按河道进行编号16.6.13-给养护单位校对-三标返回_2017年区管农桥养护设施工程量汇总表（2标）16.11.22返回_养护三标报价清单、明细表171010" xfId="2845"/>
    <cellStyle name="好_样板村(曹路)_养护二标桥梁河道分部明细16.6.8_桥梁按河道进行编号16.6.13-给养护单位校对-三标返回_2017年区管农桥养护设施工程量汇总表（3标）16.12.6返回新" xfId="2846"/>
    <cellStyle name="好_样板村(曹路)_养护二标桥梁河道分部明细16.6.8_桥梁按河道进行编号16.6.13-给养护单位校对-三标返回_2017年区管农桥养护设施工程量汇总表（3标）16.12.6返回新_20171018-573座养护资金汇总表附表+资金拨付附表" xfId="2847"/>
    <cellStyle name="好_样板村(曹路)_养护二标桥梁河道分部明细16.6.8_桥梁按河道进行编号16.6.13-给养护单位校对-三标返回_2017年区管农桥养护设施工程量汇总表（3标）16.12.6返回新_20180422朝农公路桥养护经费" xfId="2848"/>
    <cellStyle name="好_样板村(曹路)_养护二标桥梁河道分部明细16.6.8_桥梁按河道进行编号16.6.13-给养护单位校对-三标返回_2017年区管农桥养护设施工程量汇总表（3标）16.12.6返回新_养护三标报价清单、明细表171010" xfId="2849"/>
    <cellStyle name="好_样板村(曹路)_养护三标报价清单、明细表171010" xfId="2850"/>
    <cellStyle name="好_样板村(曹路)_养护三标桥梁河道分部明细-改16.6.8" xfId="2851"/>
    <cellStyle name="好_样板村(曹路)_养护三标桥梁河道分部明细-改16.6.8_桥梁按河道进行编号16.6.13-给养护单位校对-三标返回" xfId="2852"/>
    <cellStyle name="好_样板村(曹路)_养护三标桥梁河道分部明细-改16.6.8_桥梁按河道进行编号16.6.13-给养护单位校对-三标返回_2017年区管农桥养护设施工程量汇总表（2标）16.11.22返回" xfId="2853"/>
    <cellStyle name="好_样板村(曹路)_养护三标桥梁河道分部明细-改16.6.8_桥梁按河道进行编号16.6.13-给养护单位校对-三标返回_2017年区管农桥养护设施工程量汇总表（2标）16.11.22返回_20171018-573座养护资金汇总表附表+资金拨付附表" xfId="2854"/>
    <cellStyle name="好_样板村(曹路)_养护三标桥梁河道分部明细-改16.6.8_桥梁按河道进行编号16.6.13-给养护单位校对-三标返回_2017年区管农桥养护设施工程量汇总表（2标）16.11.22返回_20180422朝农公路桥养护经费" xfId="2855"/>
    <cellStyle name="好_样板村(曹路)_养护三标桥梁河道分部明细-改16.6.8_桥梁按河道进行编号16.6.13-给养护单位校对-三标返回_2017年区管农桥养护设施工程量汇总表（2标）16.11.22返回_养护三标报价清单、明细表171010" xfId="2856"/>
    <cellStyle name="好_样板村(曹路)_养护三标桥梁河道分部明细-改16.6.8_桥梁按河道进行编号16.6.13-给养护单位校对-三标返回_2017年区管农桥养护设施工程量汇总表（3标）16.12.6返回新" xfId="2857"/>
    <cellStyle name="好_样板村(曹路)_养护三标桥梁河道分部明细-改16.6.8_桥梁按河道进行编号16.6.13-给养护单位校对-三标返回_2017年区管农桥养护设施工程量汇总表（3标）16.12.6返回新_20171018-573座养护资金汇总表附表+资金拨付附表" xfId="2858"/>
    <cellStyle name="好_样板村(曹路)_养护三标桥梁河道分部明细-改16.6.8_桥梁按河道进行编号16.6.13-给养护单位校对-三标返回_2017年区管农桥养护设施工程量汇总表（3标）16.12.6返回新_20180422朝农公路桥养护经费" xfId="2859"/>
    <cellStyle name="好_样板村(曹路)_养护三标桥梁河道分部明细-改16.6.8_桥梁按河道进行编号16.6.13-给养护单位校对-三标返回_2017年区管农桥养护设施工程量汇总表（3标）16.12.6返回新_养护三标报价清单、明细表171010" xfId="2860"/>
    <cellStyle name="好_样板村(曹路)_张家浜两侧（代防汛通道）接管桥梁明细表+养护经费" xfId="2861"/>
    <cellStyle name="好_样板村(曹路)_赵家沟防汛通道7座接管桥梁明细表+养护经费" xfId="2862"/>
    <cellStyle name="好_样板村（合庆）" xfId="2863"/>
    <cellStyle name="好_样板村（合庆）_16.11.10-580座桥梁基本信息表" xfId="2864"/>
    <cellStyle name="好_样板村（合庆）_17年1标报价-每桥报价清单、明细表17年7月" xfId="2865"/>
    <cellStyle name="好_样板村（合庆）_17年3标报价-每桥报价清单、明细表17年7月" xfId="2866"/>
    <cellStyle name="好_样板村（合庆）_17年新2标报价-每座桥计算、明细表2017年10月" xfId="2867"/>
    <cellStyle name="好_样板村（合庆）_1标2017.4.1-2017.7 .31养护经费" xfId="2868"/>
    <cellStyle name="好_样板村（合庆）_2016年1标区管农桥养护投标价" xfId="2869"/>
    <cellStyle name="好_样板村（合庆）_20171018-573座养护资金汇总表附表+资金拨付附表" xfId="2870"/>
    <cellStyle name="好_样板村（合庆）_2017年区管农桥养护设施工程量汇总表（2标）16.11.22返回" xfId="2871"/>
    <cellStyle name="好_样板村（合庆）_2017年区管农桥养护设施工程量汇总表（2标）16.11.22返回_20171018-573座养护资金汇总表附表+资金拨付附表" xfId="2872"/>
    <cellStyle name="好_样板村（合庆）_2017年区管农桥养护设施工程量汇总表（2标）16.11.22返回_20180422朝农公路桥养护经费" xfId="2873"/>
    <cellStyle name="好_样板村（合庆）_2017年区管农桥养护设施工程量汇总表（2标）16.11.22返回_养护三标报价清单、明细表171010" xfId="2874"/>
    <cellStyle name="好_样板村（合庆）_2017年区管农桥养护设施工程量汇总表（3标）16.12.6返回新" xfId="2875"/>
    <cellStyle name="好_样板村（合庆）_2017年区管农桥养护设施工程量汇总表（3标）16.12.6返回新_20171018-573座养护资金汇总表附表+资金拨付附表" xfId="2876"/>
    <cellStyle name="好_样板村（合庆）_2017年区管农桥养护设施工程量汇总表（3标）16.12.6返回新_20180422朝农公路桥养护经费" xfId="2877"/>
    <cellStyle name="好_样板村（合庆）_2017年区管农桥养护设施工程量汇总表（3标）16.12.6返回新_养护三标报价清单、明细表171010" xfId="2878"/>
    <cellStyle name="好_样板村（合庆）_2标2017.4.1-2017.7 .31养护经费" xfId="2879"/>
    <cellStyle name="好_样板村（合庆）_3标大芦线设施量明细+经费16.9.29" xfId="2880"/>
    <cellStyle name="好_样板村（合庆）_3标大芦线设施量明细+经费16.9.29_1标2017.4.1-2017.7 .31养护经费" xfId="2881"/>
    <cellStyle name="好_样板村（合庆）_3标大芦线设施量明细+经费16.9.29_张家浜两侧（代防汛通道）接管桥梁明细表+养护经费" xfId="2882"/>
    <cellStyle name="好_样板村（合庆）_3标大芦线设施量明细+经费16.9.29_赵家沟防汛通道7座接管桥梁明细表+养护经费" xfId="2883"/>
    <cellStyle name="好_样板村（合庆）_第二季度河道考核情况（周浦所）" xfId="2884"/>
    <cellStyle name="好_样板村（合庆）_附表：农桥养护资金汇总表+明细表" xfId="2885"/>
    <cellStyle name="好_样板村（合庆）_扣三标五丰路桥养护资金2016年1月份2018年5月" xfId="2886"/>
    <cellStyle name="好_样板村（合庆）_南汇所2013年中检查各镇考核评分表（已打分）" xfId="2887"/>
    <cellStyle name="好_样板村（合庆）_南片二标6.17" xfId="2888"/>
    <cellStyle name="好_样板村（合庆）_外环运河、长界港接管桥梁明细表+养护经费9.30" xfId="2889"/>
    <cellStyle name="好_样板村（合庆）_修正  附表2：区管农桥养护设施工程量汇总表（1标）10.26" xfId="2890"/>
    <cellStyle name="好_样板村（合庆）_养护二标桥梁河道分部明细16.6.8" xfId="2891"/>
    <cellStyle name="好_样板村（合庆）_养护二标桥梁河道分部明细16.6.8_桥梁按河道进行编号16.6.13-给养护单位校对-三标返回" xfId="2892"/>
    <cellStyle name="好_样板村（合庆）_养护二标桥梁河道分部明细16.6.8_桥梁按河道进行编号16.6.13-给养护单位校对-三标返回_2017年区管农桥养护设施工程量汇总表（2标）16.11.22返回" xfId="2893"/>
    <cellStyle name="好_样板村（合庆）_养护二标桥梁河道分部明细16.6.8_桥梁按河道进行编号16.6.13-给养护单位校对-三标返回_2017年区管农桥养护设施工程量汇总表（2标）16.11.22返回_20171018-573座养护资金汇总表附表+资金拨付附表" xfId="2894"/>
    <cellStyle name="好_样板村（合庆）_养护二标桥梁河道分部明细16.6.8_桥梁按河道进行编号16.6.13-给养护单位校对-三标返回_2017年区管农桥养护设施工程量汇总表（2标）16.11.22返回_20180422朝农公路桥养护经费" xfId="2895"/>
    <cellStyle name="好_样板村（合庆）_养护二标桥梁河道分部明细16.6.8_桥梁按河道进行编号16.6.13-给养护单位校对-三标返回_2017年区管农桥养护设施工程量汇总表（2标）16.11.22返回_养护三标报价清单、明细表171010" xfId="2896"/>
    <cellStyle name="好_样板村（合庆）_养护二标桥梁河道分部明细16.6.8_桥梁按河道进行编号16.6.13-给养护单位校对-三标返回_2017年区管农桥养护设施工程量汇总表（3标）16.12.6返回新" xfId="2897"/>
    <cellStyle name="好_样板村（合庆）_养护二标桥梁河道分部明细16.6.8_桥梁按河道进行编号16.6.13-给养护单位校对-三标返回_2017年区管农桥养护设施工程量汇总表（3标）16.12.6返回新_20171018-573座养护资金汇总表附表+资金拨付附表" xfId="2898"/>
    <cellStyle name="好_样板村（合庆）_养护二标桥梁河道分部明细16.6.8_桥梁按河道进行编号16.6.13-给养护单位校对-三标返回_2017年区管农桥养护设施工程量汇总表（3标）16.12.6返回新_20180422朝农公路桥养护经费" xfId="2899"/>
    <cellStyle name="好_样板村（合庆）_养护二标桥梁河道分部明细16.6.8_桥梁按河道进行编号16.6.13-给养护单位校对-三标返回_2017年区管农桥养护设施工程量汇总表（3标）16.12.6返回新_养护三标报价清单、明细表171010" xfId="2900"/>
    <cellStyle name="好_样板村（合庆）_养护三标报价清单、明细表171010" xfId="2901"/>
    <cellStyle name="好_样板村（合庆）_养护三标桥梁河道分部明细-改16.6.8" xfId="2902"/>
    <cellStyle name="好_样板村（合庆）_养护三标桥梁河道分部明细-改16.6.8_桥梁按河道进行编号16.6.13-给养护单位校对-三标返回" xfId="2903"/>
    <cellStyle name="好_样板村（合庆）_养护三标桥梁河道分部明细-改16.6.8_桥梁按河道进行编号16.6.13-给养护单位校对-三标返回_2017年区管农桥养护设施工程量汇总表（2标）16.11.22返回" xfId="2904"/>
    <cellStyle name="好_样板村（合庆）_养护三标桥梁河道分部明细-改16.6.8_桥梁按河道进行编号16.6.13-给养护单位校对-三标返回_2017年区管农桥养护设施工程量汇总表（2标）16.11.22返回_20171018-573座养护资金汇总表附表+资金拨付附表" xfId="2905"/>
    <cellStyle name="好_样板村（合庆）_养护三标桥梁河道分部明细-改16.6.8_桥梁按河道进行编号16.6.13-给养护单位校对-三标返回_2017年区管农桥养护设施工程量汇总表（2标）16.11.22返回_20180422朝农公路桥养护经费" xfId="2906"/>
    <cellStyle name="好_样板村（合庆）_养护三标桥梁河道分部明细-改16.6.8_桥梁按河道进行编号16.6.13-给养护单位校对-三标返回_2017年区管农桥养护设施工程量汇总表（2标）16.11.22返回_养护三标报价清单、明细表171010" xfId="2907"/>
    <cellStyle name="好_样板村（合庆）_养护三标桥梁河道分部明细-改16.6.8_桥梁按河道进行编号16.6.13-给养护单位校对-三标返回_2017年区管农桥养护设施工程量汇总表（3标）16.12.6返回新" xfId="2908"/>
    <cellStyle name="好_样板村（合庆）_养护三标桥梁河道分部明细-改16.6.8_桥梁按河道进行编号16.6.13-给养护单位校对-三标返回_2017年区管农桥养护设施工程量汇总表（3标）16.12.6返回新_20171018-573座养护资金汇总表附表+资金拨付附表" xfId="2909"/>
    <cellStyle name="好_样板村（合庆）_养护三标桥梁河道分部明细-改16.6.8_桥梁按河道进行编号16.6.13-给养护单位校对-三标返回_2017年区管农桥养护设施工程量汇总表（3标）16.12.6返回新_20180422朝农公路桥养护经费" xfId="2910"/>
    <cellStyle name="好_样板村（合庆）_养护三标桥梁河道分部明细-改16.6.8_桥梁按河道进行编号16.6.13-给养护单位校对-三标返回_2017年区管农桥养护设施工程量汇总表（3标）16.12.6返回新_养护三标报价清单、明细表171010" xfId="2911"/>
    <cellStyle name="好_样板村（合庆）_张家浜两侧（代防汛通道）接管桥梁明细表+养护经费" xfId="2912"/>
    <cellStyle name="好_样板村（合庆）_赵家沟防汛通道7座接管桥梁明细表+养护经费" xfId="2913"/>
    <cellStyle name="好_样板村(唐镇)" xfId="2914"/>
    <cellStyle name="好_样板村(唐镇)_16.11.10-580座桥梁基本信息表" xfId="2915"/>
    <cellStyle name="好_样板村(唐镇)_17年1标报价-每桥报价清单、明细表17年7月" xfId="2916"/>
    <cellStyle name="好_样板村(唐镇)_17年3标报价-每桥报价清单、明细表17年7月" xfId="2917"/>
    <cellStyle name="好_样板村(唐镇)_17年新2标报价-每座桥计算、明细表2017年10月" xfId="2918"/>
    <cellStyle name="好_样板村(唐镇)_1标2017.4.1-2017.7 .31养护经费" xfId="2919"/>
    <cellStyle name="好_样板村(唐镇)_2016年1标区管农桥养护投标价" xfId="2920"/>
    <cellStyle name="好_样板村(唐镇)_20171018-573座养护资金汇总表附表+资金拨付附表" xfId="2921"/>
    <cellStyle name="好_样板村(唐镇)_2017年区管农桥养护设施工程量汇总表（2标）16.11.22返回" xfId="2922"/>
    <cellStyle name="好_样板村(唐镇)_2017年区管农桥养护设施工程量汇总表（2标）16.11.22返回_20171018-573座养护资金汇总表附表+资金拨付附表" xfId="2923"/>
    <cellStyle name="好_样板村(唐镇)_2017年区管农桥养护设施工程量汇总表（2标）16.11.22返回_20180422朝农公路桥养护经费" xfId="2924"/>
    <cellStyle name="好_样板村(唐镇)_2017年区管农桥养护设施工程量汇总表（2标）16.11.22返回_养护三标报价清单、明细表171010" xfId="2925"/>
    <cellStyle name="好_样板村(唐镇)_2017年区管农桥养护设施工程量汇总表（3标）16.12.6返回新" xfId="2926"/>
    <cellStyle name="好_样板村(唐镇)_2017年区管农桥养护设施工程量汇总表（3标）16.12.6返回新_20171018-573座养护资金汇总表附表+资金拨付附表" xfId="2927"/>
    <cellStyle name="好_样板村(唐镇)_2017年区管农桥养护设施工程量汇总表（3标）16.12.6返回新_20180422朝农公路桥养护经费" xfId="2928"/>
    <cellStyle name="好_样板村(唐镇)_2017年区管农桥养护设施工程量汇总表（3标）16.12.6返回新_养护三标报价清单、明细表171010" xfId="2929"/>
    <cellStyle name="好_样板村(唐镇)_2标2017.4.1-2017.7 .31养护经费" xfId="2930"/>
    <cellStyle name="好_样板村(唐镇)_3标大芦线设施量明细+经费16.9.29" xfId="2931"/>
    <cellStyle name="好_样板村(唐镇)_3标大芦线设施量明细+经费16.9.29_1标2017.4.1-2017.7 .31养护经费" xfId="2932"/>
    <cellStyle name="好_样板村(唐镇)_3标大芦线设施量明细+经费16.9.29_张家浜两侧（代防汛通道）接管桥梁明细表+养护经费" xfId="2933"/>
    <cellStyle name="好_样板村(唐镇)_3标大芦线设施量明细+经费16.9.29_赵家沟防汛通道7座接管桥梁明细表+养护经费" xfId="2934"/>
    <cellStyle name="好_样板村(唐镇)_第二季度河道考核情况（周浦所）" xfId="2935"/>
    <cellStyle name="好_样板村(唐镇)_附表：农桥养护资金汇总表+明细表" xfId="2936"/>
    <cellStyle name="好_样板村(唐镇)_扣三标五丰路桥养护资金2016年1月份2018年5月" xfId="2937"/>
    <cellStyle name="好_样板村(唐镇)_南汇所2013年中检查各镇考核评分表（已打分）" xfId="2938"/>
    <cellStyle name="好_样板村(唐镇)_南片二标6.17" xfId="2939"/>
    <cellStyle name="好_样板村(唐镇)_外环运河、长界港接管桥梁明细表+养护经费9.30" xfId="2940"/>
    <cellStyle name="好_样板村(唐镇)_修正  附表2：区管农桥养护设施工程量汇总表（1标）10.26" xfId="2941"/>
    <cellStyle name="好_样板村(唐镇)_养护二标桥梁河道分部明细16.6.8" xfId="2942"/>
    <cellStyle name="好_样板村(唐镇)_养护二标桥梁河道分部明细16.6.8_桥梁按河道进行编号16.6.13-给养护单位校对-三标返回" xfId="2943"/>
    <cellStyle name="好_样板村(唐镇)_养护二标桥梁河道分部明细16.6.8_桥梁按河道进行编号16.6.13-给养护单位校对-三标返回_2017年区管农桥养护设施工程量汇总表（2标）16.11.22返回" xfId="2944"/>
    <cellStyle name="好_样板村(唐镇)_养护二标桥梁河道分部明细16.6.8_桥梁按河道进行编号16.6.13-给养护单位校对-三标返回_2017年区管农桥养护设施工程量汇总表（2标）16.11.22返回_20171018-573座养护资金汇总表附表+资金拨付附表" xfId="2945"/>
    <cellStyle name="好_样板村(唐镇)_养护二标桥梁河道分部明细16.6.8_桥梁按河道进行编号16.6.13-给养护单位校对-三标返回_2017年区管农桥养护设施工程量汇总表（2标）16.11.22返回_20180422朝农公路桥养护经费" xfId="2946"/>
    <cellStyle name="好_样板村(唐镇)_养护二标桥梁河道分部明细16.6.8_桥梁按河道进行编号16.6.13-给养护单位校对-三标返回_2017年区管农桥养护设施工程量汇总表（2标）16.11.22返回_养护三标报价清单、明细表171010" xfId="2947"/>
    <cellStyle name="好_样板村(唐镇)_养护二标桥梁河道分部明细16.6.8_桥梁按河道进行编号16.6.13-给养护单位校对-三标返回_2017年区管农桥养护设施工程量汇总表（3标）16.12.6返回新" xfId="2948"/>
    <cellStyle name="好_样板村(唐镇)_养护二标桥梁河道分部明细16.6.8_桥梁按河道进行编号16.6.13-给养护单位校对-三标返回_2017年区管农桥养护设施工程量汇总表（3标）16.12.6返回新_20171018-573座养护资金汇总表附表+资金拨付附表" xfId="2949"/>
    <cellStyle name="好_样板村(唐镇)_养护二标桥梁河道分部明细16.6.8_桥梁按河道进行编号16.6.13-给养护单位校对-三标返回_2017年区管农桥养护设施工程量汇总表（3标）16.12.6返回新_20180422朝农公路桥养护经费" xfId="2950"/>
    <cellStyle name="好_样板村(唐镇)_养护二标桥梁河道分部明细16.6.8_桥梁按河道进行编号16.6.13-给养护单位校对-三标返回_2017年区管农桥养护设施工程量汇总表（3标）16.12.6返回新_养护三标报价清单、明细表171010" xfId="2951"/>
    <cellStyle name="好_样板村(唐镇)_养护三标报价清单、明细表171010" xfId="2952"/>
    <cellStyle name="好_样板村(唐镇)_养护三标桥梁河道分部明细-改16.6.8" xfId="2953"/>
    <cellStyle name="好_样板村(唐镇)_养护三标桥梁河道分部明细-改16.6.8_桥梁按河道进行编号16.6.13-给养护单位校对-三标返回" xfId="2954"/>
    <cellStyle name="好_样板村(唐镇)_养护三标桥梁河道分部明细-改16.6.8_桥梁按河道进行编号16.6.13-给养护单位校对-三标返回_2017年区管农桥养护设施工程量汇总表（2标）16.11.22返回" xfId="2955"/>
    <cellStyle name="好_样板村(唐镇)_养护三标桥梁河道分部明细-改16.6.8_桥梁按河道进行编号16.6.13-给养护单位校对-三标返回_2017年区管农桥养护设施工程量汇总表（2标）16.11.22返回_20171018-573座养护资金汇总表附表+资金拨付附表" xfId="2956"/>
    <cellStyle name="好_样板村(唐镇)_养护三标桥梁河道分部明细-改16.6.8_桥梁按河道进行编号16.6.13-给养护单位校对-三标返回_2017年区管农桥养护设施工程量汇总表（2标）16.11.22返回_20180422朝农公路桥养护经费" xfId="2957"/>
    <cellStyle name="好_样板村(唐镇)_养护三标桥梁河道分部明细-改16.6.8_桥梁按河道进行编号16.6.13-给养护单位校对-三标返回_2017年区管农桥养护设施工程量汇总表（2标）16.11.22返回_养护三标报价清单、明细表171010" xfId="2958"/>
    <cellStyle name="好_样板村(唐镇)_养护三标桥梁河道分部明细-改16.6.8_桥梁按河道进行编号16.6.13-给养护单位校对-三标返回_2017年区管农桥养护设施工程量汇总表（3标）16.12.6返回新" xfId="2959"/>
    <cellStyle name="好_样板村(唐镇)_养护三标桥梁河道分部明细-改16.6.8_桥梁按河道进行编号16.6.13-给养护单位校对-三标返回_2017年区管农桥养护设施工程量汇总表（3标）16.12.6返回新_20171018-573座养护资金汇总表附表+资金拨付附表" xfId="2960"/>
    <cellStyle name="好_样板村(唐镇)_养护三标桥梁河道分部明细-改16.6.8_桥梁按河道进行编号16.6.13-给养护单位校对-三标返回_2017年区管农桥养护设施工程量汇总表（3标）16.12.6返回新_20180422朝农公路桥养护经费" xfId="2961"/>
    <cellStyle name="好_样板村(唐镇)_养护三标桥梁河道分部明细-改16.6.8_桥梁按河道进行编号16.6.13-给养护单位校对-三标返回_2017年区管农桥养护设施工程量汇总表（3标）16.12.6返回新_养护三标报价清单、明细表171010" xfId="2962"/>
    <cellStyle name="好_样板村(唐镇)_张家浜两侧（代防汛通道）接管桥梁明细表+养护经费" xfId="2963"/>
    <cellStyle name="好_样板村(唐镇)_赵家沟防汛通道7座接管桥梁明细表+养护经费" xfId="2964"/>
    <cellStyle name="好_样板村汇总" xfId="2965"/>
    <cellStyle name="好_样板村及星级河道创建计划表、绿化培训报名（祝桥）" xfId="2966"/>
    <cellStyle name="好_样板村及星级河道创建计划表、绿化培训报名（祝桥）_16.11.10-580座桥梁基本信息表" xfId="2967"/>
    <cellStyle name="好_样板村及星级河道创建计划表、绿化培训报名（祝桥）_17年1标报价-每桥报价清单、明细表17年7月" xfId="2968"/>
    <cellStyle name="好_样板村及星级河道创建计划表、绿化培训报名（祝桥）_17年3标报价-每桥报价清单、明细表17年7月" xfId="2969"/>
    <cellStyle name="好_样板村及星级河道创建计划表、绿化培训报名（祝桥）_17年新2标报价-每座桥计算、明细表2017年10月" xfId="2970"/>
    <cellStyle name="好_样板村及星级河道创建计划表、绿化培训报名（祝桥）_1标2017.4.1-2017.7 .31养护经费" xfId="2971"/>
    <cellStyle name="好_样板村及星级河道创建计划表、绿化培训报名（祝桥）_2016年1标区管农桥养护投标价" xfId="2972"/>
    <cellStyle name="好_样板村及星级河道创建计划表、绿化培训报名（祝桥）_20171018-573座养护资金汇总表附表+资金拨付附表" xfId="2973"/>
    <cellStyle name="好_样板村及星级河道创建计划表、绿化培训报名（祝桥）_2017年区管农桥养护设施工程量汇总表（2标）16.11.22返回" xfId="2974"/>
    <cellStyle name="好_样板村及星级河道创建计划表、绿化培训报名（祝桥）_2017年区管农桥养护设施工程量汇总表（2标）16.11.22返回_20171018-573座养护资金汇总表附表+资金拨付附表" xfId="2975"/>
    <cellStyle name="好_样板村及星级河道创建计划表、绿化培训报名（祝桥）_2017年区管农桥养护设施工程量汇总表（2标）16.11.22返回_20180422朝农公路桥养护经费" xfId="2976"/>
    <cellStyle name="好_样板村及星级河道创建计划表、绿化培训报名（祝桥）_2017年区管农桥养护设施工程量汇总表（2标）16.11.22返回_养护三标报价清单、明细表171010" xfId="2977"/>
    <cellStyle name="好_样板村及星级河道创建计划表、绿化培训报名（祝桥）_2017年区管农桥养护设施工程量汇总表（3标）16.12.6返回新" xfId="2978"/>
    <cellStyle name="好_样板村及星级河道创建计划表、绿化培训报名（祝桥）_2017年区管农桥养护设施工程量汇总表（3标）16.12.6返回新_20171018-573座养护资金汇总表附表+资金拨付附表" xfId="2979"/>
    <cellStyle name="好_样板村及星级河道创建计划表、绿化培训报名（祝桥）_2017年区管农桥养护设施工程量汇总表（3标）16.12.6返回新_20180422朝农公路桥养护经费" xfId="2980"/>
    <cellStyle name="好_样板村及星级河道创建计划表、绿化培训报名（祝桥）_2017年区管农桥养护设施工程量汇总表（3标）16.12.6返回新_养护三标报价清单、明细表171010" xfId="2981"/>
    <cellStyle name="好_样板村及星级河道创建计划表、绿化培训报名（祝桥）_2标2017.4.1-2017.7 .31养护经费" xfId="2982"/>
    <cellStyle name="好_样板村及星级河道创建计划表、绿化培训报名（祝桥）_3标大芦线设施量明细+经费16.9.29" xfId="2983"/>
    <cellStyle name="好_样板村及星级河道创建计划表、绿化培训报名（祝桥）_3标大芦线设施量明细+经费16.9.29_1标2017.4.1-2017.7 .31养护经费" xfId="2984"/>
    <cellStyle name="好_样板村及星级河道创建计划表、绿化培训报名（祝桥）_3标大芦线设施量明细+经费16.9.29_张家浜两侧（代防汛通道）接管桥梁明细表+养护经费" xfId="2985"/>
    <cellStyle name="好_样板村及星级河道创建计划表、绿化培训报名（祝桥）_3标大芦线设施量明细+经费16.9.29_赵家沟防汛通道7座接管桥梁明细表+养护经费" xfId="2986"/>
    <cellStyle name="好_样板村及星级河道创建计划表、绿化培训报名（祝桥）_第二季度河道考核情况（周浦所）" xfId="2987"/>
    <cellStyle name="好_样板村及星级河道创建计划表、绿化培训报名（祝桥）_附表：农桥养护资金汇总表+明细表" xfId="2988"/>
    <cellStyle name="好_样板村及星级河道创建计划表、绿化培训报名（祝桥）_扣三标五丰路桥养护资金2016年1月份2018年5月" xfId="2989"/>
    <cellStyle name="好_样板村及星级河道创建计划表、绿化培训报名（祝桥）_南汇所2013年中检查各镇考核评分表（已打分）" xfId="2990"/>
    <cellStyle name="好_样板村及星级河道创建计划表、绿化培训报名（祝桥）_南片二标6.17" xfId="2991"/>
    <cellStyle name="好_样板村及星级河道创建计划表、绿化培训报名（祝桥）_外环运河、长界港接管桥梁明细表+养护经费9.30" xfId="2992"/>
    <cellStyle name="好_样板村及星级河道创建计划表、绿化培训报名（祝桥）_修正  附表2：区管农桥养护设施工程量汇总表（1标）10.26" xfId="2993"/>
    <cellStyle name="好_样板村及星级河道创建计划表、绿化培训报名（祝桥）_养护二标桥梁河道分部明细16.6.8" xfId="2994"/>
    <cellStyle name="好_样板村及星级河道创建计划表、绿化培训报名（祝桥）_养护二标桥梁河道分部明细16.6.8_桥梁按河道进行编号16.6.13-给养护单位校对-三标返回" xfId="2995"/>
    <cellStyle name="好_样板村及星级河道创建计划表、绿化培训报名（祝桥）_养护二标桥梁河道分部明细16.6.8_桥梁按河道进行编号16.6.13-给养护单位校对-三标返回_2017年区管农桥养护设施工程量汇总表（2标）16.11.22返回" xfId="2996"/>
    <cellStyle name="好_样板村及星级河道创建计划表、绿化培训报名（祝桥）_养护二标桥梁河道分部明细16.6.8_桥梁按河道进行编号16.6.13-给养护单位校对-三标返回_2017年区管农桥养护设施工程量汇总表（2标）16.11.22返回_20171018-573座养护资金汇总表附表+资金拨付附表" xfId="2997"/>
    <cellStyle name="好_样板村及星级河道创建计划表、绿化培训报名（祝桥）_养护二标桥梁河道分部明细16.6.8_桥梁按河道进行编号16.6.13-给养护单位校对-三标返回_2017年区管农桥养护设施工程量汇总表（2标）16.11.22返回_20180422朝农公路桥养护经费" xfId="2998"/>
    <cellStyle name="好_样板村及星级河道创建计划表、绿化培训报名（祝桥）_养护二标桥梁河道分部明细16.6.8_桥梁按河道进行编号16.6.13-给养护单位校对-三标返回_2017年区管农桥养护设施工程量汇总表（2标）16.11.22返回_养护三标报价清单、明细表171010" xfId="2999"/>
    <cellStyle name="好_样板村及星级河道创建计划表、绿化培训报名（祝桥）_养护二标桥梁河道分部明细16.6.8_桥梁按河道进行编号16.6.13-给养护单位校对-三标返回_2017年区管农桥养护设施工程量汇总表（3标）16.12.6返回新" xfId="3000"/>
    <cellStyle name="好_样板村及星级河道创建计划表、绿化培训报名（祝桥）_养护二标桥梁河道分部明细16.6.8_桥梁按河道进行编号16.6.13-给养护单位校对-三标返回_2017年区管农桥养护设施工程量汇总表（3标）16.12.6返回新_20171018-573座养护资金汇总表附表+资金拨付附表" xfId="3001"/>
    <cellStyle name="好_样板村及星级河道创建计划表、绿化培训报名（祝桥）_养护二标桥梁河道分部明细16.6.8_桥梁按河道进行编号16.6.13-给养护单位校对-三标返回_2017年区管农桥养护设施工程量汇总表（3标）16.12.6返回新_20180422朝农公路桥养护经费" xfId="3002"/>
    <cellStyle name="好_样板村及星级河道创建计划表、绿化培训报名（祝桥）_养护二标桥梁河道分部明细16.6.8_桥梁按河道进行编号16.6.13-给养护单位校对-三标返回_2017年区管农桥养护设施工程量汇总表（3标）16.12.6返回新_养护三标报价清单、明细表171010" xfId="3003"/>
    <cellStyle name="好_样板村及星级河道创建计划表、绿化培训报名（祝桥）_养护三标报价清单、明细表171010" xfId="3004"/>
    <cellStyle name="好_样板村及星级河道创建计划表、绿化培训报名（祝桥）_养护三标桥梁河道分部明细-改16.6.8" xfId="3005"/>
    <cellStyle name="好_样板村及星级河道创建计划表、绿化培训报名（祝桥）_养护三标桥梁河道分部明细-改16.6.8_桥梁按河道进行编号16.6.13-给养护单位校对-三标返回" xfId="3006"/>
    <cellStyle name="好_样板村及星级河道创建计划表、绿化培训报名（祝桥）_养护三标桥梁河道分部明细-改16.6.8_桥梁按河道进行编号16.6.13-给养护单位校对-三标返回_2017年区管农桥养护设施工程量汇总表（2标）16.11.22返回" xfId="3007"/>
    <cellStyle name="好_样板村及星级河道创建计划表、绿化培训报名（祝桥）_养护三标桥梁河道分部明细-改16.6.8_桥梁按河道进行编号16.6.13-给养护单位校对-三标返回_2017年区管农桥养护设施工程量汇总表（2标）16.11.22返回_20171018-573座养护资金汇总表附表+资金拨付附表" xfId="3008"/>
    <cellStyle name="好_样板村及星级河道创建计划表、绿化培训报名（祝桥）_养护三标桥梁河道分部明细-改16.6.8_桥梁按河道进行编号16.6.13-给养护单位校对-三标返回_2017年区管农桥养护设施工程量汇总表（2标）16.11.22返回_20180422朝农公路桥养护经费" xfId="3009"/>
    <cellStyle name="好_样板村及星级河道创建计划表、绿化培训报名（祝桥）_养护三标桥梁河道分部明细-改16.6.8_桥梁按河道进行编号16.6.13-给养护单位校对-三标返回_2017年区管农桥养护设施工程量汇总表（2标）16.11.22返回_养护三标报价清单、明细表171010" xfId="3010"/>
    <cellStyle name="好_样板村及星级河道创建计划表、绿化培训报名（祝桥）_养护三标桥梁河道分部明细-改16.6.8_桥梁按河道进行编号16.6.13-给养护单位校对-三标返回_2017年区管农桥养护设施工程量汇总表（3标）16.12.6返回新" xfId="3011"/>
    <cellStyle name="好_样板村及星级河道创建计划表、绿化培训报名（祝桥）_养护三标桥梁河道分部明细-改16.6.8_桥梁按河道进行编号16.6.13-给养护单位校对-三标返回_2017年区管农桥养护设施工程量汇总表（3标）16.12.6返回新_20171018-573座养护资金汇总表附表+资金拨付附表" xfId="3012"/>
    <cellStyle name="好_样板村及星级河道创建计划表、绿化培训报名（祝桥）_养护三标桥梁河道分部明细-改16.6.8_桥梁按河道进行编号16.6.13-给养护单位校对-三标返回_2017年区管农桥养护设施工程量汇总表（3标）16.12.6返回新_20180422朝农公路桥养护经费" xfId="3013"/>
    <cellStyle name="好_样板村及星级河道创建计划表、绿化培训报名（祝桥）_养护三标桥梁河道分部明细-改16.6.8_桥梁按河道进行编号16.6.13-给养护单位校对-三标返回_2017年区管农桥养护设施工程量汇总表（3标）16.12.6返回新_养护三标报价清单、明细表171010" xfId="3014"/>
    <cellStyle name="好_样板村及星级河道创建计划表、绿化培训报名（祝桥）_张家浜两侧（代防汛通道）接管桥梁明细表+养护经费" xfId="3015"/>
    <cellStyle name="好_样板村及星级河道创建计划表、绿化培训报名（祝桥）_赵家沟防汛通道7座接管桥梁明细表+养护经费" xfId="3016"/>
    <cellStyle name="好_张家浜两侧（代防汛通道）接管桥梁明细表+养护经费" xfId="3017"/>
    <cellStyle name="好_张江镇" xfId="3018"/>
    <cellStyle name="好_赵家沟防汛通道7座接管桥梁明细表+养护经费" xfId="3019"/>
    <cellStyle name="好_周康航新 样板村创建表" xfId="3020"/>
    <cellStyle name="好_周康航新 样板村创建表_16.11.10-580座桥梁基本信息表" xfId="3021"/>
    <cellStyle name="好_周康航新 样板村创建表_17年1标报价-每桥报价清单、明细表17年7月" xfId="3022"/>
    <cellStyle name="好_周康航新 样板村创建表_17年3标报价-每桥报价清单、明细表17年7月" xfId="3023"/>
    <cellStyle name="好_周康航新 样板村创建表_17年新2标报价-每座桥计算、明细表2017年10月" xfId="3024"/>
    <cellStyle name="好_周康航新 样板村创建表_1标2017.4.1-2017.7 .31养护经费" xfId="3025"/>
    <cellStyle name="好_周康航新 样板村创建表_2016年1标区管农桥养护投标价" xfId="3026"/>
    <cellStyle name="好_周康航新 样板村创建表_20171018-573座养护资金汇总表附表+资金拨付附表" xfId="3027"/>
    <cellStyle name="好_周康航新 样板村创建表_2017年区管农桥养护设施工程量汇总表（2标）16.11.22返回" xfId="3028"/>
    <cellStyle name="好_周康航新 样板村创建表_2017年区管农桥养护设施工程量汇总表（2标）16.11.22返回_20171018-573座养护资金汇总表附表+资金拨付附表" xfId="3029"/>
    <cellStyle name="好_周康航新 样板村创建表_2017年区管农桥养护设施工程量汇总表（2标）16.11.22返回_20180422朝农公路桥养护经费" xfId="3030"/>
    <cellStyle name="好_周康航新 样板村创建表_2017年区管农桥养护设施工程量汇总表（2标）16.11.22返回_养护三标报价清单、明细表171010" xfId="3031"/>
    <cellStyle name="好_周康航新 样板村创建表_2017年区管农桥养护设施工程量汇总表（3标）16.12.6返回新" xfId="3032"/>
    <cellStyle name="好_周康航新 样板村创建表_2017年区管农桥养护设施工程量汇总表（3标）16.12.6返回新_20171018-573座养护资金汇总表附表+资金拨付附表" xfId="3033"/>
    <cellStyle name="好_周康航新 样板村创建表_2017年区管农桥养护设施工程量汇总表（3标）16.12.6返回新_20180422朝农公路桥养护经费" xfId="3034"/>
    <cellStyle name="好_周康航新 样板村创建表_2017年区管农桥养护设施工程量汇总表（3标）16.12.6返回新_养护三标报价清单、明细表171010" xfId="3035"/>
    <cellStyle name="好_周康航新 样板村创建表_2标2017.4.1-2017.7 .31养护经费" xfId="3036"/>
    <cellStyle name="好_周康航新 样板村创建表_3标大芦线设施量明细+经费16.9.29" xfId="3037"/>
    <cellStyle name="好_周康航新 样板村创建表_3标大芦线设施量明细+经费16.9.29_1标2017.4.1-2017.7 .31养护经费" xfId="3038"/>
    <cellStyle name="好_周康航新 样板村创建表_3标大芦线设施量明细+经费16.9.29_张家浜两侧（代防汛通道）接管桥梁明细表+养护经费" xfId="3039"/>
    <cellStyle name="好_周康航新 样板村创建表_3标大芦线设施量明细+经费16.9.29_赵家沟防汛通道7座接管桥梁明细表+养护经费" xfId="3040"/>
    <cellStyle name="好_周康航新 样板村创建表_第二季度河道考核情况（周浦所）" xfId="3041"/>
    <cellStyle name="好_周康航新 样板村创建表_附表：农桥养护资金汇总表+明细表" xfId="3042"/>
    <cellStyle name="好_周康航新 样板村创建表_扣三标五丰路桥养护资金2016年1月份2018年5月" xfId="3043"/>
    <cellStyle name="好_周康航新 样板村创建表_南汇所2013年中检查各镇考核评分表（已打分）" xfId="3044"/>
    <cellStyle name="好_周康航新 样板村创建表_南片二标6.17" xfId="3045"/>
    <cellStyle name="好_周康航新 样板村创建表_外环运河、长界港接管桥梁明细表+养护经费9.30" xfId="3046"/>
    <cellStyle name="好_周康航新 样板村创建表_修正  附表2：区管农桥养护设施工程量汇总表（1标）10.26" xfId="3047"/>
    <cellStyle name="好_周康航新 样板村创建表_养护二标桥梁河道分部明细16.6.8" xfId="3048"/>
    <cellStyle name="好_周康航新 样板村创建表_养护二标桥梁河道分部明细16.6.8_桥梁按河道进行编号16.6.13-给养护单位校对-三标返回" xfId="3049"/>
    <cellStyle name="好_周康航新 样板村创建表_养护二标桥梁河道分部明细16.6.8_桥梁按河道进行编号16.6.13-给养护单位校对-三标返回_2017年区管农桥养护设施工程量汇总表（2标）16.11.22返回" xfId="3050"/>
    <cellStyle name="好_周康航新 样板村创建表_养护二标桥梁河道分部明细16.6.8_桥梁按河道进行编号16.6.13-给养护单位校对-三标返回_2017年区管农桥养护设施工程量汇总表（2标）16.11.22返回_20171018-573座养护资金汇总表附表+资金拨付附表" xfId="3051"/>
    <cellStyle name="好_周康航新 样板村创建表_养护二标桥梁河道分部明细16.6.8_桥梁按河道进行编号16.6.13-给养护单位校对-三标返回_2017年区管农桥养护设施工程量汇总表（2标）16.11.22返回_20180422朝农公路桥养护经费" xfId="3052"/>
    <cellStyle name="好_周康航新 样板村创建表_养护二标桥梁河道分部明细16.6.8_桥梁按河道进行编号16.6.13-给养护单位校对-三标返回_2017年区管农桥养护设施工程量汇总表（2标）16.11.22返回_养护三标报价清单、明细表171010" xfId="3053"/>
    <cellStyle name="好_周康航新 样板村创建表_养护二标桥梁河道分部明细16.6.8_桥梁按河道进行编号16.6.13-给养护单位校对-三标返回_2017年区管农桥养护设施工程量汇总表（3标）16.12.6返回新" xfId="3054"/>
    <cellStyle name="好_周康航新 样板村创建表_养护二标桥梁河道分部明细16.6.8_桥梁按河道进行编号16.6.13-给养护单位校对-三标返回_2017年区管农桥养护设施工程量汇总表（3标）16.12.6返回新_20171018-573座养护资金汇总表附表+资金拨付附表" xfId="3055"/>
    <cellStyle name="好_周康航新 样板村创建表_养护二标桥梁河道分部明细16.6.8_桥梁按河道进行编号16.6.13-给养护单位校对-三标返回_2017年区管农桥养护设施工程量汇总表（3标）16.12.6返回新_20180422朝农公路桥养护经费" xfId="3056"/>
    <cellStyle name="好_周康航新 样板村创建表_养护二标桥梁河道分部明细16.6.8_桥梁按河道进行编号16.6.13-给养护单位校对-三标返回_2017年区管农桥养护设施工程量汇总表（3标）16.12.6返回新_养护三标报价清单、明细表171010" xfId="3057"/>
    <cellStyle name="好_周康航新 样板村创建表_养护三标报价清单、明细表171010" xfId="3058"/>
    <cellStyle name="好_周康航新 样板村创建表_养护三标桥梁河道分部明细-改16.6.8" xfId="3059"/>
    <cellStyle name="好_周康航新 样板村创建表_养护三标桥梁河道分部明细-改16.6.8_桥梁按河道进行编号16.6.13-给养护单位校对-三标返回" xfId="3060"/>
    <cellStyle name="好_周康航新 样板村创建表_养护三标桥梁河道分部明细-改16.6.8_桥梁按河道进行编号16.6.13-给养护单位校对-三标返回_2017年区管农桥养护设施工程量汇总表（2标）16.11.22返回" xfId="3061"/>
    <cellStyle name="好_周康航新 样板村创建表_养护三标桥梁河道分部明细-改16.6.8_桥梁按河道进行编号16.6.13-给养护单位校对-三标返回_2017年区管农桥养护设施工程量汇总表（2标）16.11.22返回_20171018-573座养护资金汇总表附表+资金拨付附表" xfId="3062"/>
    <cellStyle name="好_周康航新 样板村创建表_养护三标桥梁河道分部明细-改16.6.8_桥梁按河道进行编号16.6.13-给养护单位校对-三标返回_2017年区管农桥养护设施工程量汇总表（2标）16.11.22返回_20180422朝农公路桥养护经费" xfId="3063"/>
    <cellStyle name="好_周康航新 样板村创建表_养护三标桥梁河道分部明细-改16.6.8_桥梁按河道进行编号16.6.13-给养护单位校对-三标返回_2017年区管农桥养护设施工程量汇总表（2标）16.11.22返回_养护三标报价清单、明细表171010" xfId="3064"/>
    <cellStyle name="好_周康航新 样板村创建表_养护三标桥梁河道分部明细-改16.6.8_桥梁按河道进行编号16.6.13-给养护单位校对-三标返回_2017年区管农桥养护设施工程量汇总表（3标）16.12.6返回新" xfId="3065"/>
    <cellStyle name="好_周康航新 样板村创建表_养护三标桥梁河道分部明细-改16.6.8_桥梁按河道进行编号16.6.13-给养护单位校对-三标返回_2017年区管农桥养护设施工程量汇总表（3标）16.12.6返回新_20171018-573座养护资金汇总表附表+资金拨付附表" xfId="3066"/>
    <cellStyle name="好_周康航新 样板村创建表_养护三标桥梁河道分部明细-改16.6.8_桥梁按河道进行编号16.6.13-给养护单位校对-三标返回_2017年区管农桥养护设施工程量汇总表（3标）16.12.6返回新_20180422朝农公路桥养护经费" xfId="3067"/>
    <cellStyle name="好_周康航新 样板村创建表_养护三标桥梁河道分部明细-改16.6.8_桥梁按河道进行编号16.6.13-给养护单位校对-三标返回_2017年区管农桥养护设施工程量汇总表（3标）16.12.6返回新_养护三标报价清单、明细表171010" xfId="3068"/>
    <cellStyle name="好_周康航新 样板村创建表_张家浜两侧（代防汛通道）接管桥梁明细表+养护经费" xfId="3069"/>
    <cellStyle name="好_周康航新 样板村创建表_赵家沟防汛通道7座接管桥梁明细表+养护经费" xfId="3070"/>
    <cellStyle name="好_祝桥镇" xfId="3071"/>
    <cellStyle name="汇总 2" xfId="3072"/>
    <cellStyle name="汇总 2 2" xfId="3073"/>
    <cellStyle name="汇总 2_2013年中检查评分表" xfId="3074"/>
    <cellStyle name="汇总 3" xfId="3075"/>
    <cellStyle name="计算 2" xfId="3076"/>
    <cellStyle name="计算 2 2" xfId="3077"/>
    <cellStyle name="计算 2_16.11.10-580座桥梁基本信息表" xfId="3078"/>
    <cellStyle name="计算 3" xfId="3079"/>
    <cellStyle name="检查单元格 2" xfId="3080"/>
    <cellStyle name="检查单元格 2 2" xfId="3081"/>
    <cellStyle name="检查单元格 2_16.11.10-580座桥梁基本信息表" xfId="3082"/>
    <cellStyle name="检查单元格 3" xfId="3083"/>
    <cellStyle name="解释性文本 2" xfId="3084"/>
    <cellStyle name="解释性文本 2 2" xfId="3085"/>
    <cellStyle name="解释性文本 3" xfId="3086"/>
    <cellStyle name="警告文本 2" xfId="3087"/>
    <cellStyle name="警告文本 2 2" xfId="3088"/>
    <cellStyle name="警告文本 3" xfId="3089"/>
    <cellStyle name="链接单元格 2" xfId="3090"/>
    <cellStyle name="链接单元格 2 2" xfId="3091"/>
    <cellStyle name="链接单元格 2_2013年中检查评分表" xfId="3092"/>
    <cellStyle name="链接单元格 3" xfId="3093"/>
    <cellStyle name="千位分隔 2" xfId="3094"/>
    <cellStyle name="强调文字颜色 1 2" xfId="3095"/>
    <cellStyle name="强调文字颜色 1 2 2" xfId="3096"/>
    <cellStyle name="强调文字颜色 1 2_16.11.10-580座桥梁基本信息表" xfId="3097"/>
    <cellStyle name="强调文字颜色 1 3" xfId="3098"/>
    <cellStyle name="强调文字颜色 2 2" xfId="3099"/>
    <cellStyle name="强调文字颜色 2 2 2" xfId="3100"/>
    <cellStyle name="强调文字颜色 2 2_16.11.10-580座桥梁基本信息表" xfId="3101"/>
    <cellStyle name="强调文字颜色 2 3" xfId="3102"/>
    <cellStyle name="强调文字颜色 3 2" xfId="3103"/>
    <cellStyle name="强调文字颜色 3 2 2" xfId="3104"/>
    <cellStyle name="强调文字颜色 3 2_16.11.10-580座桥梁基本信息表" xfId="3105"/>
    <cellStyle name="强调文字颜色 3 3" xfId="3106"/>
    <cellStyle name="强调文字颜色 4 2" xfId="3107"/>
    <cellStyle name="强调文字颜色 4 2 2" xfId="3108"/>
    <cellStyle name="强调文字颜色 4 2_16.11.10-580座桥梁基本信息表" xfId="3109"/>
    <cellStyle name="强调文字颜色 4 3" xfId="3110"/>
    <cellStyle name="强调文字颜色 5 2" xfId="3111"/>
    <cellStyle name="强调文字颜色 5 2 2" xfId="3112"/>
    <cellStyle name="强调文字颜色 5 2_16.11.10-580座桥梁基本信息表" xfId="3113"/>
    <cellStyle name="强调文字颜色 5 3" xfId="3114"/>
    <cellStyle name="强调文字颜色 6 2" xfId="3115"/>
    <cellStyle name="强调文字颜色 6 2 2" xfId="3116"/>
    <cellStyle name="强调文字颜色 6 2_16.11.10-580座桥梁基本信息表" xfId="3117"/>
    <cellStyle name="强调文字颜色 6 3" xfId="3118"/>
    <cellStyle name="适中 2" xfId="3119"/>
    <cellStyle name="适中 2 2" xfId="3120"/>
    <cellStyle name="适中 2_16.11.10-580座桥梁基本信息表" xfId="3121"/>
    <cellStyle name="适中 3" xfId="3122"/>
    <cellStyle name="输出 2" xfId="3123"/>
    <cellStyle name="输出 2 2" xfId="3124"/>
    <cellStyle name="输出 2_16.11.10-580座桥梁基本信息表" xfId="3125"/>
    <cellStyle name="输出 3" xfId="3126"/>
    <cellStyle name="输入 2" xfId="3127"/>
    <cellStyle name="输入 2 2" xfId="3128"/>
    <cellStyle name="输入 2_16.11.10-580座桥梁基本信息表" xfId="3129"/>
    <cellStyle name="输入 3" xfId="3130"/>
    <cellStyle name="样式 1" xfId="3131"/>
    <cellStyle name="着色 1" xfId="3132"/>
    <cellStyle name="着色 2" xfId="3133"/>
    <cellStyle name="着色 3" xfId="3134"/>
    <cellStyle name="着色 4" xfId="3135"/>
    <cellStyle name="着色 5" xfId="3136"/>
    <cellStyle name="着色 6" xfId="3137"/>
    <cellStyle name="注释 2" xfId="3138"/>
    <cellStyle name="注释 2 2" xfId="3139"/>
    <cellStyle name="注释 2_16.11.10-580座桥梁基本信息表" xfId="3140"/>
    <cellStyle name="注释 3" xfId="3141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I229"/>
  <sheetViews>
    <sheetView tabSelected="1" view="pageBreakPreview" topLeftCell="A13" zoomScale="70" zoomScaleNormal="100" zoomScaleSheetLayoutView="70" workbookViewId="0">
      <selection activeCell="E27" sqref="E27:E29"/>
    </sheetView>
  </sheetViews>
  <sheetFormatPr defaultColWidth="10" defaultRowHeight="17.399999999999999" x14ac:dyDescent="0.25"/>
  <cols>
    <col min="1" max="1" width="7.6640625" style="1" customWidth="1"/>
    <col min="2" max="2" width="9.44140625" style="25" hidden="1" customWidth="1"/>
    <col min="3" max="3" width="65.44140625" style="1" customWidth="1"/>
    <col min="4" max="4" width="12.77734375" style="14" customWidth="1"/>
    <col min="5" max="5" width="17.109375" style="26" customWidth="1"/>
    <col min="6" max="6" width="26" style="1" customWidth="1"/>
    <col min="7" max="60" width="10" style="1"/>
    <col min="61" max="61" width="33.77734375" style="1" customWidth="1"/>
    <col min="62" max="16384" width="10" style="1"/>
  </cols>
  <sheetData>
    <row r="1" spans="1:6" ht="73.2" customHeight="1" x14ac:dyDescent="0.25">
      <c r="A1" s="102" t="s">
        <v>0</v>
      </c>
      <c r="B1" s="102"/>
      <c r="C1" s="102"/>
      <c r="D1" s="102"/>
      <c r="E1" s="102"/>
      <c r="F1" s="102"/>
    </row>
    <row r="2" spans="1:6" s="2" customFormat="1" ht="20.399999999999999" customHeight="1" x14ac:dyDescent="0.4">
      <c r="A2" s="103" t="s">
        <v>1</v>
      </c>
      <c r="B2" s="103" t="s">
        <v>2</v>
      </c>
      <c r="C2" s="103" t="s">
        <v>3</v>
      </c>
      <c r="D2" s="103" t="s">
        <v>4</v>
      </c>
      <c r="E2" s="104" t="s">
        <v>5</v>
      </c>
      <c r="F2" s="98" t="s">
        <v>6</v>
      </c>
    </row>
    <row r="3" spans="1:6" s="2" customFormat="1" ht="54.6" customHeight="1" x14ac:dyDescent="0.4">
      <c r="A3" s="103"/>
      <c r="B3" s="103"/>
      <c r="C3" s="103"/>
      <c r="D3" s="103"/>
      <c r="E3" s="104"/>
      <c r="F3" s="98"/>
    </row>
    <row r="4" spans="1:6" s="6" customFormat="1" ht="25.95" customHeight="1" x14ac:dyDescent="0.4">
      <c r="A4" s="3"/>
      <c r="B4" s="3"/>
      <c r="C4" s="4" t="s">
        <v>7</v>
      </c>
      <c r="D4" s="5"/>
      <c r="E4" s="5"/>
      <c r="F4" s="5"/>
    </row>
    <row r="5" spans="1:6" ht="25.95" customHeight="1" x14ac:dyDescent="0.25">
      <c r="A5" s="7">
        <v>1</v>
      </c>
      <c r="B5" s="3"/>
      <c r="C5" s="8" t="s">
        <v>8</v>
      </c>
      <c r="D5" s="9" t="s">
        <v>9</v>
      </c>
      <c r="E5" s="10">
        <v>37529.25</v>
      </c>
      <c r="F5" s="13" t="s">
        <v>10</v>
      </c>
    </row>
    <row r="6" spans="1:6" ht="25.95" customHeight="1" x14ac:dyDescent="0.25">
      <c r="A6" s="7">
        <v>2</v>
      </c>
      <c r="B6" s="3"/>
      <c r="C6" s="8" t="s">
        <v>8</v>
      </c>
      <c r="D6" s="9" t="s">
        <v>9</v>
      </c>
      <c r="E6" s="10">
        <v>9737.2900000000009</v>
      </c>
      <c r="F6" s="13" t="s">
        <v>11</v>
      </c>
    </row>
    <row r="7" spans="1:6" ht="25.95" customHeight="1" x14ac:dyDescent="0.25">
      <c r="A7" s="7">
        <v>3</v>
      </c>
      <c r="B7" s="3"/>
      <c r="C7" s="8" t="s">
        <v>12</v>
      </c>
      <c r="D7" s="9" t="s">
        <v>9</v>
      </c>
      <c r="E7" s="10">
        <v>6388.29</v>
      </c>
      <c r="F7" s="13"/>
    </row>
    <row r="8" spans="1:6" ht="25.95" customHeight="1" x14ac:dyDescent="0.25">
      <c r="A8" s="7">
        <v>4</v>
      </c>
      <c r="B8" s="3"/>
      <c r="C8" s="8" t="s">
        <v>13</v>
      </c>
      <c r="D8" s="9" t="s">
        <v>14</v>
      </c>
      <c r="E8" s="10">
        <v>506</v>
      </c>
      <c r="F8" s="13"/>
    </row>
    <row r="9" spans="1:6" ht="25.95" customHeight="1" x14ac:dyDescent="0.25">
      <c r="A9" s="7">
        <v>5</v>
      </c>
      <c r="B9" s="3"/>
      <c r="C9" s="8" t="s">
        <v>15</v>
      </c>
      <c r="D9" s="9" t="s">
        <v>14</v>
      </c>
      <c r="E9" s="10">
        <v>322</v>
      </c>
      <c r="F9" s="13"/>
    </row>
    <row r="10" spans="1:6" ht="25.95" customHeight="1" x14ac:dyDescent="0.25">
      <c r="A10" s="7">
        <v>6</v>
      </c>
      <c r="B10" s="3"/>
      <c r="C10" s="8" t="s">
        <v>16</v>
      </c>
      <c r="D10" s="9" t="s">
        <v>17</v>
      </c>
      <c r="E10" s="10">
        <v>263.2</v>
      </c>
      <c r="F10" s="13"/>
    </row>
    <row r="11" spans="1:6" ht="25.95" customHeight="1" x14ac:dyDescent="0.25">
      <c r="A11" s="7">
        <v>7</v>
      </c>
      <c r="B11" s="3"/>
      <c r="C11" s="8" t="s">
        <v>18</v>
      </c>
      <c r="D11" s="9" t="s">
        <v>17</v>
      </c>
      <c r="E11" s="10">
        <v>92</v>
      </c>
      <c r="F11" s="13"/>
    </row>
    <row r="12" spans="1:6" ht="25.95" customHeight="1" x14ac:dyDescent="0.25">
      <c r="A12" s="7">
        <v>8</v>
      </c>
      <c r="B12" s="3"/>
      <c r="C12" s="8" t="s">
        <v>19</v>
      </c>
      <c r="D12" s="5" t="s">
        <v>17</v>
      </c>
      <c r="E12" s="10">
        <v>2291.1</v>
      </c>
      <c r="F12" s="13" t="s">
        <v>20</v>
      </c>
    </row>
    <row r="13" spans="1:6" ht="25.95" customHeight="1" x14ac:dyDescent="0.25">
      <c r="A13" s="7">
        <v>9</v>
      </c>
      <c r="B13" s="3"/>
      <c r="C13" s="8" t="s">
        <v>21</v>
      </c>
      <c r="D13" s="9" t="s">
        <v>22</v>
      </c>
      <c r="E13" s="10">
        <v>320</v>
      </c>
      <c r="F13" s="13"/>
    </row>
    <row r="14" spans="1:6" ht="25.95" customHeight="1" x14ac:dyDescent="0.25">
      <c r="A14" s="7">
        <v>10</v>
      </c>
      <c r="B14" s="3"/>
      <c r="C14" s="8" t="s">
        <v>23</v>
      </c>
      <c r="D14" s="9" t="s">
        <v>9</v>
      </c>
      <c r="E14" s="10">
        <v>1138.53</v>
      </c>
      <c r="F14" s="13"/>
    </row>
    <row r="15" spans="1:6" ht="25.95" customHeight="1" x14ac:dyDescent="0.25">
      <c r="A15" s="7">
        <v>11</v>
      </c>
      <c r="B15" s="3"/>
      <c r="C15" s="8" t="s">
        <v>24</v>
      </c>
      <c r="D15" s="9" t="s">
        <v>25</v>
      </c>
      <c r="E15" s="10">
        <v>30</v>
      </c>
      <c r="F15" s="13"/>
    </row>
    <row r="16" spans="1:6" ht="25.95" customHeight="1" x14ac:dyDescent="0.25">
      <c r="A16" s="7">
        <v>12</v>
      </c>
      <c r="B16" s="3"/>
      <c r="C16" s="8" t="s">
        <v>26</v>
      </c>
      <c r="D16" s="9" t="s">
        <v>9</v>
      </c>
      <c r="E16" s="10">
        <v>42246.39</v>
      </c>
      <c r="F16" s="13" t="s">
        <v>27</v>
      </c>
    </row>
    <row r="17" spans="1:6" ht="25.95" customHeight="1" x14ac:dyDescent="0.25">
      <c r="A17" s="7">
        <v>13</v>
      </c>
      <c r="B17" s="3"/>
      <c r="C17" s="8" t="s">
        <v>28</v>
      </c>
      <c r="D17" s="9" t="s">
        <v>9</v>
      </c>
      <c r="E17" s="10">
        <v>11408.43</v>
      </c>
      <c r="F17" s="13" t="s">
        <v>29</v>
      </c>
    </row>
    <row r="18" spans="1:6" ht="25.95" customHeight="1" x14ac:dyDescent="0.25">
      <c r="A18" s="7">
        <v>14</v>
      </c>
      <c r="B18" s="3"/>
      <c r="C18" s="8" t="s">
        <v>30</v>
      </c>
      <c r="D18" s="9" t="s">
        <v>17</v>
      </c>
      <c r="E18" s="10">
        <v>6922.84</v>
      </c>
      <c r="F18" s="13" t="s">
        <v>31</v>
      </c>
    </row>
    <row r="19" spans="1:6" ht="25.95" customHeight="1" x14ac:dyDescent="0.25">
      <c r="A19" s="15" t="s">
        <v>32</v>
      </c>
      <c r="B19" s="16"/>
      <c r="C19" s="15" t="s">
        <v>33</v>
      </c>
      <c r="D19" s="17"/>
      <c r="E19" s="18"/>
      <c r="F19" s="13"/>
    </row>
    <row r="20" spans="1:6" s="6" customFormat="1" ht="25.95" customHeight="1" x14ac:dyDescent="0.45">
      <c r="A20" s="19"/>
      <c r="B20" s="3"/>
      <c r="C20" s="4" t="s">
        <v>34</v>
      </c>
      <c r="D20" s="12"/>
      <c r="E20" s="10"/>
      <c r="F20" s="20"/>
    </row>
    <row r="21" spans="1:6" ht="25.95" customHeight="1" x14ac:dyDescent="0.45">
      <c r="A21" s="3">
        <v>1</v>
      </c>
      <c r="B21" s="3"/>
      <c r="C21" s="21" t="s">
        <v>35</v>
      </c>
      <c r="D21" s="9" t="s">
        <v>9</v>
      </c>
      <c r="E21" s="10">
        <v>5158.25</v>
      </c>
      <c r="F21" s="22" t="s">
        <v>36</v>
      </c>
    </row>
    <row r="22" spans="1:6" ht="25.95" customHeight="1" x14ac:dyDescent="0.45">
      <c r="A22" s="3">
        <v>2</v>
      </c>
      <c r="B22" s="3"/>
      <c r="C22" s="21" t="s">
        <v>37</v>
      </c>
      <c r="D22" s="9" t="s">
        <v>9</v>
      </c>
      <c r="E22" s="10">
        <v>72840.53</v>
      </c>
      <c r="F22" s="22" t="s">
        <v>36</v>
      </c>
    </row>
    <row r="23" spans="1:6" ht="25.95" customHeight="1" x14ac:dyDescent="0.25">
      <c r="A23" s="3">
        <v>3</v>
      </c>
      <c r="B23" s="3"/>
      <c r="C23" s="21" t="s">
        <v>38</v>
      </c>
      <c r="D23" s="9" t="s">
        <v>9</v>
      </c>
      <c r="E23" s="10">
        <v>2054.9299999999998</v>
      </c>
      <c r="F23" s="13" t="s">
        <v>39</v>
      </c>
    </row>
    <row r="24" spans="1:6" ht="25.95" customHeight="1" x14ac:dyDescent="0.25">
      <c r="A24" s="3">
        <v>4</v>
      </c>
      <c r="B24" s="3"/>
      <c r="C24" s="21" t="s">
        <v>40</v>
      </c>
      <c r="D24" s="9" t="s">
        <v>9</v>
      </c>
      <c r="E24" s="10">
        <v>14725.72</v>
      </c>
      <c r="F24" s="13" t="s">
        <v>39</v>
      </c>
    </row>
    <row r="25" spans="1:6" ht="25.95" customHeight="1" x14ac:dyDescent="0.25">
      <c r="A25" s="3">
        <v>5</v>
      </c>
      <c r="B25" s="3"/>
      <c r="C25" s="21" t="s">
        <v>41</v>
      </c>
      <c r="D25" s="9" t="s">
        <v>9</v>
      </c>
      <c r="E25" s="10">
        <v>1078.0999999999999</v>
      </c>
      <c r="F25" s="13"/>
    </row>
    <row r="26" spans="1:6" ht="25.95" customHeight="1" x14ac:dyDescent="0.25">
      <c r="A26" s="3">
        <v>6</v>
      </c>
      <c r="B26" s="3"/>
      <c r="C26" s="21" t="s">
        <v>42</v>
      </c>
      <c r="D26" s="9" t="s">
        <v>9</v>
      </c>
      <c r="E26" s="10">
        <v>15086.3</v>
      </c>
      <c r="F26" s="13"/>
    </row>
    <row r="27" spans="1:6" ht="25.95" customHeight="1" x14ac:dyDescent="0.25">
      <c r="A27" s="3">
        <v>7</v>
      </c>
      <c r="B27" s="3"/>
      <c r="C27" s="23" t="s">
        <v>43</v>
      </c>
      <c r="D27" s="9" t="s">
        <v>17</v>
      </c>
      <c r="E27" s="10">
        <v>5183</v>
      </c>
      <c r="F27" s="13"/>
    </row>
    <row r="28" spans="1:6" ht="25.95" customHeight="1" x14ac:dyDescent="0.25">
      <c r="A28" s="3">
        <v>8</v>
      </c>
      <c r="B28" s="3"/>
      <c r="C28" s="23" t="s">
        <v>44</v>
      </c>
      <c r="D28" s="9" t="s">
        <v>17</v>
      </c>
      <c r="E28" s="10">
        <v>8306.32</v>
      </c>
      <c r="F28" s="13"/>
    </row>
    <row r="29" spans="1:6" ht="25.95" customHeight="1" x14ac:dyDescent="0.25">
      <c r="A29" s="3">
        <v>9</v>
      </c>
      <c r="B29" s="3"/>
      <c r="C29" s="23" t="s">
        <v>45</v>
      </c>
      <c r="D29" s="9" t="s">
        <v>17</v>
      </c>
      <c r="E29" s="10">
        <v>8.5</v>
      </c>
      <c r="F29" s="13"/>
    </row>
    <row r="30" spans="1:6" ht="25.95" customHeight="1" x14ac:dyDescent="0.25">
      <c r="A30" s="3">
        <v>10</v>
      </c>
      <c r="B30" s="3"/>
      <c r="C30" s="21" t="s">
        <v>46</v>
      </c>
      <c r="D30" s="9" t="s">
        <v>9</v>
      </c>
      <c r="E30" s="10">
        <v>474.1</v>
      </c>
      <c r="F30" s="13"/>
    </row>
    <row r="31" spans="1:6" ht="25.95" customHeight="1" x14ac:dyDescent="0.45">
      <c r="A31" s="3">
        <v>11</v>
      </c>
      <c r="B31" s="3"/>
      <c r="C31" s="21" t="s">
        <v>47</v>
      </c>
      <c r="D31" s="9" t="s">
        <v>48</v>
      </c>
      <c r="E31" s="10">
        <v>6979.1</v>
      </c>
      <c r="F31" s="22" t="s">
        <v>870</v>
      </c>
    </row>
    <row r="32" spans="1:6" ht="25.95" customHeight="1" x14ac:dyDescent="0.25">
      <c r="A32" s="3">
        <v>12</v>
      </c>
      <c r="B32" s="3"/>
      <c r="C32" s="21" t="s">
        <v>49</v>
      </c>
      <c r="D32" s="5" t="s">
        <v>17</v>
      </c>
      <c r="E32" s="10">
        <v>6979.1</v>
      </c>
      <c r="F32" s="13" t="s">
        <v>871</v>
      </c>
    </row>
    <row r="33" spans="1:6" ht="25.95" customHeight="1" x14ac:dyDescent="0.25">
      <c r="A33" s="3">
        <v>13</v>
      </c>
      <c r="B33" s="3"/>
      <c r="C33" s="21" t="s">
        <v>50</v>
      </c>
      <c r="D33" s="5" t="s">
        <v>17</v>
      </c>
      <c r="E33" s="10">
        <v>7813.34</v>
      </c>
      <c r="F33" s="13" t="s">
        <v>872</v>
      </c>
    </row>
    <row r="34" spans="1:6" ht="25.95" customHeight="1" x14ac:dyDescent="0.25">
      <c r="A34" s="3">
        <v>14</v>
      </c>
      <c r="B34" s="3"/>
      <c r="C34" s="21" t="s">
        <v>51</v>
      </c>
      <c r="D34" s="9" t="s">
        <v>17</v>
      </c>
      <c r="E34" s="10">
        <v>1480.68</v>
      </c>
      <c r="F34" s="13"/>
    </row>
    <row r="35" spans="1:6" ht="25.95" customHeight="1" x14ac:dyDescent="0.25">
      <c r="A35" s="3">
        <v>15</v>
      </c>
      <c r="B35" s="3"/>
      <c r="C35" s="21" t="s">
        <v>52</v>
      </c>
      <c r="D35" s="9" t="s">
        <v>17</v>
      </c>
      <c r="E35" s="10">
        <v>303</v>
      </c>
      <c r="F35" s="13"/>
    </row>
    <row r="36" spans="1:6" ht="25.95" customHeight="1" x14ac:dyDescent="0.25">
      <c r="A36" s="3">
        <v>16</v>
      </c>
      <c r="B36" s="3"/>
      <c r="C36" s="21" t="s">
        <v>53</v>
      </c>
      <c r="D36" s="9" t="s">
        <v>17</v>
      </c>
      <c r="E36" s="10">
        <v>350</v>
      </c>
      <c r="F36" s="13"/>
    </row>
    <row r="37" spans="1:6" ht="25.95" customHeight="1" x14ac:dyDescent="0.25">
      <c r="A37" s="3">
        <v>17</v>
      </c>
      <c r="B37" s="3"/>
      <c r="C37" s="21" t="s">
        <v>54</v>
      </c>
      <c r="D37" s="9" t="s">
        <v>25</v>
      </c>
      <c r="E37" s="10">
        <v>101</v>
      </c>
      <c r="F37" s="13"/>
    </row>
    <row r="38" spans="1:6" ht="25.95" customHeight="1" x14ac:dyDescent="0.25">
      <c r="A38" s="3">
        <v>18</v>
      </c>
      <c r="B38" s="3"/>
      <c r="C38" s="21" t="s">
        <v>55</v>
      </c>
      <c r="D38" s="9" t="s">
        <v>56</v>
      </c>
      <c r="E38" s="10">
        <v>85</v>
      </c>
      <c r="F38" s="13"/>
    </row>
    <row r="39" spans="1:6" ht="25.95" customHeight="1" x14ac:dyDescent="0.25">
      <c r="A39" s="3">
        <v>19</v>
      </c>
      <c r="B39" s="3"/>
      <c r="C39" s="21" t="s">
        <v>57</v>
      </c>
      <c r="D39" s="9" t="s">
        <v>9</v>
      </c>
      <c r="E39" s="10">
        <v>93</v>
      </c>
      <c r="F39" s="13"/>
    </row>
    <row r="40" spans="1:6" ht="25.95" customHeight="1" x14ac:dyDescent="0.25">
      <c r="A40" s="3">
        <v>20</v>
      </c>
      <c r="B40" s="3"/>
      <c r="C40" s="21" t="s">
        <v>58</v>
      </c>
      <c r="D40" s="9" t="s">
        <v>17</v>
      </c>
      <c r="E40" s="10">
        <v>14.9</v>
      </c>
      <c r="F40" s="13"/>
    </row>
    <row r="41" spans="1:6" ht="25.95" customHeight="1" x14ac:dyDescent="0.25">
      <c r="A41" s="3">
        <v>21</v>
      </c>
      <c r="B41" s="3"/>
      <c r="C41" s="21" t="s">
        <v>59</v>
      </c>
      <c r="D41" s="9" t="s">
        <v>17</v>
      </c>
      <c r="E41" s="10">
        <v>520</v>
      </c>
      <c r="F41" s="13"/>
    </row>
    <row r="42" spans="1:6" ht="25.95" customHeight="1" x14ac:dyDescent="0.25">
      <c r="A42" s="3">
        <v>22</v>
      </c>
      <c r="B42" s="3"/>
      <c r="C42" s="21" t="s">
        <v>60</v>
      </c>
      <c r="D42" s="9" t="s">
        <v>9</v>
      </c>
      <c r="E42" s="11">
        <v>93839.18</v>
      </c>
      <c r="F42" s="13" t="s">
        <v>61</v>
      </c>
    </row>
    <row r="43" spans="1:6" ht="25.95" customHeight="1" x14ac:dyDescent="0.25">
      <c r="A43" s="3">
        <v>23</v>
      </c>
      <c r="B43" s="3"/>
      <c r="C43" s="21" t="s">
        <v>62</v>
      </c>
      <c r="D43" s="9" t="s">
        <v>9</v>
      </c>
      <c r="E43" s="10">
        <v>17104.650000000001</v>
      </c>
      <c r="F43" s="13" t="s">
        <v>29</v>
      </c>
    </row>
    <row r="44" spans="1:6" ht="25.95" customHeight="1" x14ac:dyDescent="0.25">
      <c r="A44" s="3">
        <v>24</v>
      </c>
      <c r="B44" s="3"/>
      <c r="C44" s="21" t="s">
        <v>63</v>
      </c>
      <c r="D44" s="9" t="s">
        <v>17</v>
      </c>
      <c r="E44" s="10">
        <v>12298.54</v>
      </c>
      <c r="F44" s="13" t="s">
        <v>31</v>
      </c>
    </row>
    <row r="45" spans="1:6" ht="25.95" customHeight="1" x14ac:dyDescent="0.25">
      <c r="A45" s="15" t="s">
        <v>64</v>
      </c>
      <c r="B45" s="15"/>
      <c r="C45" s="15" t="s">
        <v>33</v>
      </c>
      <c r="D45" s="15"/>
      <c r="E45" s="15"/>
      <c r="F45" s="13"/>
    </row>
    <row r="46" spans="1:6" ht="25.95" customHeight="1" x14ac:dyDescent="0.25">
      <c r="A46" s="3"/>
      <c r="B46" s="3"/>
      <c r="C46" s="4" t="s">
        <v>65</v>
      </c>
      <c r="D46" s="9"/>
      <c r="E46" s="10"/>
      <c r="F46" s="13"/>
    </row>
    <row r="47" spans="1:6" s="24" customFormat="1" ht="87.6" customHeight="1" x14ac:dyDescent="0.25">
      <c r="A47" s="99" t="s">
        <v>66</v>
      </c>
      <c r="B47" s="100"/>
      <c r="C47" s="100"/>
      <c r="D47" s="100"/>
      <c r="E47" s="100"/>
      <c r="F47" s="101"/>
    </row>
    <row r="183" spans="1:61" s="14" customFormat="1" x14ac:dyDescent="0.25">
      <c r="A183" s="1"/>
      <c r="B183" s="25"/>
      <c r="C183" s="1"/>
      <c r="E183" s="26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</row>
    <row r="227" spans="1:61" ht="27.6" x14ac:dyDescent="0.25">
      <c r="BI227" s="27"/>
    </row>
    <row r="229" spans="1:61" ht="27.6" x14ac:dyDescent="0.25">
      <c r="A229" s="28"/>
      <c r="B229" s="29"/>
      <c r="C229" s="29"/>
      <c r="D229" s="30"/>
      <c r="E229" s="31"/>
      <c r="F229" s="29"/>
    </row>
  </sheetData>
  <mergeCells count="8">
    <mergeCell ref="F2:F3"/>
    <mergeCell ref="A47:F47"/>
    <mergeCell ref="A1:F1"/>
    <mergeCell ref="A2:A3"/>
    <mergeCell ref="B2:B3"/>
    <mergeCell ref="C2:C3"/>
    <mergeCell ref="D2:D3"/>
    <mergeCell ref="E2:E3"/>
  </mergeCells>
  <phoneticPr fontId="3" type="noConversion"/>
  <printOptions horizontalCentered="1"/>
  <pageMargins left="0" right="0" top="0.35433070866141703" bottom="0.35433070866141703" header="0" footer="0.31496062992126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JS174"/>
  <sheetViews>
    <sheetView view="pageBreakPreview" topLeftCell="A144" zoomScale="80" zoomScaleNormal="50" zoomScaleSheetLayoutView="80" workbookViewId="0">
      <pane xSplit="2" topLeftCell="AL1" activePane="topRight" state="frozen"/>
      <selection pane="topRight" activeCell="AO169" sqref="AO169"/>
    </sheetView>
  </sheetViews>
  <sheetFormatPr defaultColWidth="10" defaultRowHeight="27.6" x14ac:dyDescent="0.25"/>
  <cols>
    <col min="1" max="1" width="7.6640625" style="32" customWidth="1"/>
    <col min="2" max="2" width="24.33203125" style="32" customWidth="1"/>
    <col min="3" max="3" width="16.33203125" style="32" customWidth="1"/>
    <col min="4" max="4" width="17.88671875" style="32" customWidth="1"/>
    <col min="5" max="5" width="26.44140625" style="32" customWidth="1"/>
    <col min="6" max="6" width="39.88671875" style="32" customWidth="1"/>
    <col min="7" max="7" width="8.6640625" style="32" customWidth="1"/>
    <col min="8" max="8" width="11.6640625" style="32" customWidth="1"/>
    <col min="9" max="9" width="22.6640625" style="32" customWidth="1"/>
    <col min="10" max="10" width="23.77734375" style="32" customWidth="1"/>
    <col min="11" max="11" width="25.44140625" style="32" customWidth="1"/>
    <col min="12" max="12" width="14.6640625" style="32" customWidth="1"/>
    <col min="13" max="13" width="33.6640625" style="32" customWidth="1"/>
    <col min="14" max="14" width="15.109375" style="32" customWidth="1"/>
    <col min="15" max="15" width="14.109375" style="33" customWidth="1"/>
    <col min="16" max="16" width="13.21875" style="34" customWidth="1"/>
    <col min="17" max="17" width="14" style="33" customWidth="1"/>
    <col min="18" max="18" width="8" style="33" customWidth="1"/>
    <col min="19" max="19" width="13.88671875" style="35" customWidth="1"/>
    <col min="20" max="20" width="10" style="36" customWidth="1"/>
    <col min="21" max="21" width="8.88671875" style="36" customWidth="1"/>
    <col min="22" max="22" width="10.33203125" style="37" customWidth="1"/>
    <col min="23" max="24" width="10" style="37" customWidth="1"/>
    <col min="25" max="25" width="14.21875" style="35" customWidth="1"/>
    <col min="26" max="26" width="10.109375" style="36" customWidth="1"/>
    <col min="27" max="27" width="13.44140625" style="37" customWidth="1"/>
    <col min="28" max="28" width="13.88671875" style="36" customWidth="1"/>
    <col min="29" max="29" width="12.21875" style="36" customWidth="1"/>
    <col min="30" max="30" width="8.88671875" style="37" customWidth="1"/>
    <col min="31" max="31" width="15.109375" style="37" customWidth="1"/>
    <col min="32" max="32" width="11.6640625" style="35" customWidth="1"/>
    <col min="33" max="33" width="13" style="37" customWidth="1"/>
    <col min="34" max="34" width="12.44140625" style="37" customWidth="1"/>
    <col min="35" max="35" width="13.88671875" style="36" customWidth="1"/>
    <col min="36" max="36" width="15.44140625" style="35" customWidth="1"/>
    <col min="37" max="37" width="13.88671875" style="35" customWidth="1"/>
    <col min="38" max="38" width="13.88671875" style="37" customWidth="1"/>
    <col min="39" max="39" width="12.44140625" style="35" customWidth="1"/>
    <col min="40" max="40" width="13.77734375" style="35" customWidth="1"/>
    <col min="41" max="41" width="13.88671875" style="36" customWidth="1"/>
    <col min="42" max="42" width="11.6640625" style="36" customWidth="1"/>
    <col min="43" max="43" width="12.21875" style="36" customWidth="1"/>
    <col min="44" max="44" width="7.88671875" style="37" customWidth="1"/>
    <col min="45" max="45" width="10.88671875" style="37" customWidth="1"/>
    <col min="46" max="46" width="13.88671875" style="36" customWidth="1"/>
    <col min="47" max="47" width="12.44140625" style="36" customWidth="1"/>
    <col min="48" max="48" width="15" style="36" customWidth="1"/>
    <col min="49" max="49" width="14" style="36" customWidth="1"/>
    <col min="50" max="50" width="14" style="37" customWidth="1"/>
    <col min="51" max="51" width="19.33203125" style="36" customWidth="1"/>
    <col min="52" max="52" width="17.6640625" style="36" customWidth="1"/>
    <col min="53" max="53" width="16" style="36" customWidth="1"/>
    <col min="54" max="54" width="10.33203125" style="37" customWidth="1"/>
    <col min="55" max="56" width="9.44140625" style="37" customWidth="1"/>
    <col min="57" max="57" width="10.33203125" style="36" customWidth="1"/>
    <col min="58" max="59" width="12.77734375" style="37" customWidth="1"/>
    <col min="60" max="60" width="19.109375" style="36" customWidth="1"/>
    <col min="61" max="61" width="13.88671875" style="36" customWidth="1"/>
    <col min="62" max="63" width="20.109375" style="36" hidden="1" customWidth="1"/>
    <col min="64" max="64" width="27.88671875" style="32" customWidth="1"/>
    <col min="65" max="65" width="21.33203125" style="38" bestFit="1" customWidth="1"/>
    <col min="66" max="66" width="31.77734375" style="39" customWidth="1"/>
    <col min="67" max="67" width="18.88671875" style="38" customWidth="1"/>
    <col min="68" max="16384" width="10" style="38"/>
  </cols>
  <sheetData>
    <row r="1" spans="1:279" ht="27.75" x14ac:dyDescent="0.15">
      <c r="O1" s="33" t="s">
        <v>67</v>
      </c>
    </row>
    <row r="2" spans="1:279" s="40" customFormat="1" ht="67.2" customHeight="1" x14ac:dyDescent="0.25">
      <c r="A2" s="108" t="s">
        <v>68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N2" s="39"/>
    </row>
    <row r="3" spans="1:279" s="40" customFormat="1" ht="33" hidden="1" customHeight="1" x14ac:dyDescent="0.15">
      <c r="A3" s="109" t="s">
        <v>69</v>
      </c>
      <c r="B3" s="109" t="s">
        <v>70</v>
      </c>
      <c r="C3" s="109" t="s">
        <v>71</v>
      </c>
      <c r="D3" s="109" t="s">
        <v>72</v>
      </c>
      <c r="E3" s="109" t="s">
        <v>73</v>
      </c>
      <c r="F3" s="109" t="s">
        <v>74</v>
      </c>
      <c r="G3" s="109" t="s">
        <v>75</v>
      </c>
      <c r="H3" s="109" t="s">
        <v>76</v>
      </c>
      <c r="I3" s="109" t="s">
        <v>77</v>
      </c>
      <c r="J3" s="109" t="s">
        <v>78</v>
      </c>
      <c r="K3" s="109" t="s">
        <v>79</v>
      </c>
      <c r="L3" s="109" t="s">
        <v>80</v>
      </c>
      <c r="M3" s="109" t="s">
        <v>81</v>
      </c>
      <c r="N3" s="112" t="s">
        <v>7</v>
      </c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2" t="s">
        <v>82</v>
      </c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4"/>
      <c r="BJ3" s="105" t="s">
        <v>83</v>
      </c>
      <c r="BK3" s="41"/>
      <c r="BL3" s="109" t="s">
        <v>84</v>
      </c>
      <c r="BN3" s="39"/>
    </row>
    <row r="4" spans="1:279" s="40" customFormat="1" ht="60" customHeight="1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09" t="s">
        <v>85</v>
      </c>
      <c r="O4" s="119" t="s">
        <v>86</v>
      </c>
      <c r="P4" s="121" t="s">
        <v>87</v>
      </c>
      <c r="Q4" s="119" t="s">
        <v>88</v>
      </c>
      <c r="R4" s="119" t="s">
        <v>89</v>
      </c>
      <c r="S4" s="115" t="s">
        <v>90</v>
      </c>
      <c r="T4" s="123" t="s">
        <v>92</v>
      </c>
      <c r="U4" s="123" t="s">
        <v>93</v>
      </c>
      <c r="V4" s="117" t="s">
        <v>94</v>
      </c>
      <c r="W4" s="117" t="s">
        <v>95</v>
      </c>
      <c r="X4" s="117" t="s">
        <v>96</v>
      </c>
      <c r="Y4" s="115" t="s">
        <v>97</v>
      </c>
      <c r="Z4" s="123" t="s">
        <v>98</v>
      </c>
      <c r="AA4" s="117" t="s">
        <v>99</v>
      </c>
      <c r="AB4" s="123" t="s">
        <v>100</v>
      </c>
      <c r="AC4" s="123" t="s">
        <v>101</v>
      </c>
      <c r="AD4" s="117" t="s">
        <v>102</v>
      </c>
      <c r="AE4" s="117" t="s">
        <v>103</v>
      </c>
      <c r="AF4" s="115" t="s">
        <v>104</v>
      </c>
      <c r="AG4" s="117" t="s">
        <v>105</v>
      </c>
      <c r="AH4" s="117" t="s">
        <v>106</v>
      </c>
      <c r="AI4" s="123" t="s">
        <v>107</v>
      </c>
      <c r="AJ4" s="115" t="s">
        <v>108</v>
      </c>
      <c r="AK4" s="115" t="s">
        <v>109</v>
      </c>
      <c r="AL4" s="117" t="s">
        <v>110</v>
      </c>
      <c r="AM4" s="115" t="s">
        <v>111</v>
      </c>
      <c r="AN4" s="115" t="s">
        <v>112</v>
      </c>
      <c r="AO4" s="123" t="s">
        <v>113</v>
      </c>
      <c r="AP4" s="123" t="s">
        <v>114</v>
      </c>
      <c r="AQ4" s="123" t="s">
        <v>115</v>
      </c>
      <c r="AR4" s="117" t="s">
        <v>116</v>
      </c>
      <c r="AS4" s="117" t="s">
        <v>117</v>
      </c>
      <c r="AT4" s="123" t="s">
        <v>118</v>
      </c>
      <c r="AU4" s="123" t="s">
        <v>119</v>
      </c>
      <c r="AV4" s="123" t="s">
        <v>120</v>
      </c>
      <c r="AW4" s="123" t="s">
        <v>121</v>
      </c>
      <c r="AX4" s="117" t="s">
        <v>122</v>
      </c>
      <c r="AY4" s="123" t="s">
        <v>123</v>
      </c>
      <c r="AZ4" s="123" t="s">
        <v>124</v>
      </c>
      <c r="BA4" s="123" t="s">
        <v>125</v>
      </c>
      <c r="BB4" s="117" t="s">
        <v>126</v>
      </c>
      <c r="BC4" s="117" t="s">
        <v>127</v>
      </c>
      <c r="BD4" s="115" t="s">
        <v>91</v>
      </c>
      <c r="BE4" s="123" t="s">
        <v>128</v>
      </c>
      <c r="BF4" s="117" t="s">
        <v>129</v>
      </c>
      <c r="BG4" s="117" t="s">
        <v>130</v>
      </c>
      <c r="BH4" s="123" t="s">
        <v>131</v>
      </c>
      <c r="BI4" s="123" t="s">
        <v>132</v>
      </c>
      <c r="BJ4" s="106"/>
      <c r="BK4" s="125" t="s">
        <v>133</v>
      </c>
      <c r="BL4" s="110"/>
      <c r="BN4" s="39"/>
    </row>
    <row r="5" spans="1:279" s="40" customFormat="1" ht="67.95" customHeight="1" x14ac:dyDescent="0.2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20"/>
      <c r="P5" s="122"/>
      <c r="Q5" s="120"/>
      <c r="R5" s="120"/>
      <c r="S5" s="116"/>
      <c r="T5" s="124"/>
      <c r="U5" s="124"/>
      <c r="V5" s="118"/>
      <c r="W5" s="118"/>
      <c r="X5" s="118"/>
      <c r="Y5" s="116"/>
      <c r="Z5" s="124"/>
      <c r="AA5" s="118"/>
      <c r="AB5" s="124"/>
      <c r="AC5" s="124"/>
      <c r="AD5" s="118"/>
      <c r="AE5" s="118"/>
      <c r="AF5" s="116"/>
      <c r="AG5" s="118"/>
      <c r="AH5" s="118"/>
      <c r="AI5" s="124"/>
      <c r="AJ5" s="116"/>
      <c r="AK5" s="116"/>
      <c r="AL5" s="118"/>
      <c r="AM5" s="116"/>
      <c r="AN5" s="116"/>
      <c r="AO5" s="124"/>
      <c r="AP5" s="124"/>
      <c r="AQ5" s="124"/>
      <c r="AR5" s="118"/>
      <c r="AS5" s="118"/>
      <c r="AT5" s="124"/>
      <c r="AU5" s="124"/>
      <c r="AV5" s="124"/>
      <c r="AW5" s="124"/>
      <c r="AX5" s="118"/>
      <c r="AY5" s="124"/>
      <c r="AZ5" s="124"/>
      <c r="BA5" s="124"/>
      <c r="BB5" s="118"/>
      <c r="BC5" s="118"/>
      <c r="BD5" s="116"/>
      <c r="BE5" s="124"/>
      <c r="BF5" s="118"/>
      <c r="BG5" s="118"/>
      <c r="BH5" s="124"/>
      <c r="BI5" s="124"/>
      <c r="BJ5" s="107"/>
      <c r="BK5" s="107"/>
      <c r="BL5" s="111"/>
      <c r="BN5" s="39"/>
      <c r="BO5" s="39"/>
    </row>
    <row r="6" spans="1:279" ht="18" customHeight="1" x14ac:dyDescent="0.25">
      <c r="A6" s="42">
        <v>1</v>
      </c>
      <c r="B6" s="42" t="s">
        <v>134</v>
      </c>
      <c r="C6" s="43" t="s">
        <v>135</v>
      </c>
      <c r="D6" s="42" t="s">
        <v>136</v>
      </c>
      <c r="E6" s="42" t="s">
        <v>137</v>
      </c>
      <c r="F6" s="42" t="s">
        <v>138</v>
      </c>
      <c r="G6" s="42" t="s">
        <v>139</v>
      </c>
      <c r="H6" s="42" t="s">
        <v>140</v>
      </c>
      <c r="I6" s="42" t="s">
        <v>141</v>
      </c>
      <c r="J6" s="42"/>
      <c r="K6" s="44" t="s">
        <v>142</v>
      </c>
      <c r="L6" s="42">
        <v>1998</v>
      </c>
      <c r="M6" s="42" t="s">
        <v>143</v>
      </c>
      <c r="N6" s="42" t="s">
        <v>144</v>
      </c>
      <c r="O6" s="45">
        <v>113</v>
      </c>
      <c r="P6" s="45">
        <v>12</v>
      </c>
      <c r="Q6" s="45">
        <v>8</v>
      </c>
      <c r="R6" s="45">
        <f>1.8+1.8</f>
        <v>3.6</v>
      </c>
      <c r="S6" s="46">
        <f t="shared" ref="S6:S69" si="0">O6*P6</f>
        <v>1356</v>
      </c>
      <c r="T6" s="47">
        <f>4</f>
        <v>4</v>
      </c>
      <c r="U6" s="47">
        <v>2</v>
      </c>
      <c r="V6" s="46"/>
      <c r="W6" s="46"/>
      <c r="X6" s="46"/>
      <c r="Y6" s="48">
        <f t="shared" ref="Y6:Y12" si="1">P6*2*12</f>
        <v>288</v>
      </c>
      <c r="Z6" s="47">
        <v>2</v>
      </c>
      <c r="AA6" s="49">
        <v>27.72</v>
      </c>
      <c r="AB6" s="49">
        <f t="shared" ref="AB6:AB37" si="2">S6</f>
        <v>1356</v>
      </c>
      <c r="AC6" s="50">
        <f t="shared" ref="AC6:AC37" si="3">O6</f>
        <v>113</v>
      </c>
      <c r="AD6" s="49" t="s">
        <v>145</v>
      </c>
      <c r="AE6" s="49" t="s">
        <v>146</v>
      </c>
      <c r="AF6" s="51">
        <f>AG6+AH6</f>
        <v>12</v>
      </c>
      <c r="AG6" s="49">
        <v>8</v>
      </c>
      <c r="AH6" s="49">
        <v>4</v>
      </c>
      <c r="AI6" s="50">
        <v>246</v>
      </c>
      <c r="AJ6" s="52">
        <v>3062.8</v>
      </c>
      <c r="AK6" s="46">
        <v>1968</v>
      </c>
      <c r="AL6" s="46"/>
      <c r="AM6" s="48"/>
      <c r="AN6" s="52">
        <v>1094.8</v>
      </c>
      <c r="AO6" s="47">
        <f>AP6+AQ6+AR6</f>
        <v>298</v>
      </c>
      <c r="AP6" s="47"/>
      <c r="AQ6" s="47">
        <v>298</v>
      </c>
      <c r="AR6" s="46"/>
      <c r="AS6" s="46"/>
      <c r="AT6" s="47">
        <f>AU6+AX6+AY6</f>
        <v>298</v>
      </c>
      <c r="AU6" s="47">
        <v>298</v>
      </c>
      <c r="AV6" s="47">
        <f>AU6</f>
        <v>298</v>
      </c>
      <c r="AW6" s="47">
        <f>AU6</f>
        <v>298</v>
      </c>
      <c r="AX6" s="46"/>
      <c r="AY6" s="47"/>
      <c r="AZ6" s="47"/>
      <c r="BA6" s="47"/>
      <c r="BB6" s="46"/>
      <c r="BC6" s="46"/>
      <c r="BD6" s="46"/>
      <c r="BE6" s="47"/>
      <c r="BF6" s="46"/>
      <c r="BG6" s="46"/>
      <c r="BH6" s="46">
        <f t="shared" ref="BH6:BH12" si="4">AJ6</f>
        <v>3062.8</v>
      </c>
      <c r="BI6" s="47">
        <f t="shared" ref="BI6:BI12" si="5">AI6</f>
        <v>246</v>
      </c>
      <c r="BJ6" s="47">
        <v>306236</v>
      </c>
      <c r="BK6" s="47" t="e">
        <f>ROUND(#REF!,0)</f>
        <v>#REF!</v>
      </c>
      <c r="BL6" s="47" t="s">
        <v>147</v>
      </c>
      <c r="BM6" s="40"/>
      <c r="BO6" s="39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  <c r="IW6" s="40"/>
      <c r="IX6" s="40"/>
      <c r="IY6" s="40"/>
      <c r="IZ6" s="40"/>
      <c r="JA6" s="40"/>
      <c r="JB6" s="40"/>
      <c r="JC6" s="40"/>
      <c r="JD6" s="40"/>
      <c r="JE6" s="40"/>
      <c r="JF6" s="40"/>
      <c r="JG6" s="40"/>
      <c r="JH6" s="40"/>
      <c r="JI6" s="40"/>
      <c r="JJ6" s="40"/>
      <c r="JK6" s="40"/>
      <c r="JL6" s="40"/>
      <c r="JM6" s="40"/>
      <c r="JN6" s="40"/>
      <c r="JO6" s="40"/>
      <c r="JP6" s="40"/>
      <c r="JQ6" s="40"/>
      <c r="JR6" s="40"/>
      <c r="JS6" s="40"/>
    </row>
    <row r="7" spans="1:279" ht="18" customHeight="1" x14ac:dyDescent="0.25">
      <c r="A7" s="42">
        <v>2</v>
      </c>
      <c r="B7" s="42" t="s">
        <v>148</v>
      </c>
      <c r="C7" s="43" t="s">
        <v>149</v>
      </c>
      <c r="D7" s="42" t="s">
        <v>136</v>
      </c>
      <c r="E7" s="42" t="s">
        <v>150</v>
      </c>
      <c r="F7" s="42" t="s">
        <v>151</v>
      </c>
      <c r="G7" s="42" t="s">
        <v>152</v>
      </c>
      <c r="H7" s="42" t="s">
        <v>140</v>
      </c>
      <c r="I7" s="42" t="s">
        <v>141</v>
      </c>
      <c r="J7" s="42"/>
      <c r="K7" s="44" t="s">
        <v>153</v>
      </c>
      <c r="L7" s="42">
        <v>1979</v>
      </c>
      <c r="M7" s="42" t="s">
        <v>154</v>
      </c>
      <c r="N7" s="42" t="s">
        <v>144</v>
      </c>
      <c r="O7" s="45">
        <v>75</v>
      </c>
      <c r="P7" s="45">
        <v>5.4</v>
      </c>
      <c r="Q7" s="45">
        <v>3.8</v>
      </c>
      <c r="R7" s="45">
        <f>0.6+0.6</f>
        <v>1.2</v>
      </c>
      <c r="S7" s="46">
        <f t="shared" si="0"/>
        <v>405</v>
      </c>
      <c r="T7" s="47">
        <v>4</v>
      </c>
      <c r="U7" s="47">
        <v>2</v>
      </c>
      <c r="V7" s="46"/>
      <c r="W7" s="46"/>
      <c r="X7" s="46"/>
      <c r="Y7" s="48">
        <f t="shared" si="1"/>
        <v>129.60000000000002</v>
      </c>
      <c r="Z7" s="47">
        <v>2</v>
      </c>
      <c r="AA7" s="49">
        <v>6.5</v>
      </c>
      <c r="AB7" s="49">
        <f t="shared" si="2"/>
        <v>405</v>
      </c>
      <c r="AC7" s="50">
        <f t="shared" si="3"/>
        <v>75</v>
      </c>
      <c r="AD7" s="49" t="s">
        <v>145</v>
      </c>
      <c r="AE7" s="49" t="s">
        <v>146</v>
      </c>
      <c r="AF7" s="51">
        <v>5.5</v>
      </c>
      <c r="AG7" s="49">
        <v>5.5</v>
      </c>
      <c r="AH7" s="49"/>
      <c r="AI7" s="50">
        <v>163</v>
      </c>
      <c r="AJ7" s="51">
        <f>AK7+AL7+AM7+AN7</f>
        <v>896.5</v>
      </c>
      <c r="AK7" s="46">
        <f>AF7*AI7-AL7-AM7-AN7</f>
        <v>896.5</v>
      </c>
      <c r="AL7" s="46"/>
      <c r="AM7" s="48"/>
      <c r="AN7" s="48"/>
      <c r="AO7" s="47">
        <f t="shared" ref="AO7:AO58" si="6">AP7+AQ7+AR7</f>
        <v>225</v>
      </c>
      <c r="AP7" s="47">
        <v>225</v>
      </c>
      <c r="AQ7" s="47"/>
      <c r="AR7" s="46"/>
      <c r="AS7" s="46"/>
      <c r="AT7" s="47">
        <f>AU7+AX7+AY7</f>
        <v>130</v>
      </c>
      <c r="AU7" s="47"/>
      <c r="AV7" s="47"/>
      <c r="AW7" s="47"/>
      <c r="AX7" s="46">
        <v>130</v>
      </c>
      <c r="AY7" s="47"/>
      <c r="AZ7" s="47"/>
      <c r="BA7" s="47"/>
      <c r="BB7" s="46">
        <v>20</v>
      </c>
      <c r="BC7" s="46">
        <v>4</v>
      </c>
      <c r="BD7" s="46">
        <v>31.07</v>
      </c>
      <c r="BE7" s="47">
        <v>22</v>
      </c>
      <c r="BF7" s="46"/>
      <c r="BG7" s="46"/>
      <c r="BH7" s="46">
        <f t="shared" si="4"/>
        <v>896.5</v>
      </c>
      <c r="BI7" s="47">
        <f t="shared" si="5"/>
        <v>163</v>
      </c>
      <c r="BJ7" s="47">
        <v>99641</v>
      </c>
      <c r="BK7" s="47" t="e">
        <f>ROUND(#REF!,0)</f>
        <v>#REF!</v>
      </c>
      <c r="BL7" s="47" t="s">
        <v>147</v>
      </c>
      <c r="BM7" s="40"/>
      <c r="BO7" s="39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  <c r="IW7" s="40"/>
      <c r="IX7" s="40"/>
      <c r="IY7" s="40"/>
      <c r="IZ7" s="40"/>
      <c r="JA7" s="40"/>
      <c r="JB7" s="40"/>
      <c r="JC7" s="40"/>
      <c r="JD7" s="40"/>
      <c r="JE7" s="40"/>
      <c r="JF7" s="40"/>
      <c r="JG7" s="40"/>
      <c r="JH7" s="40"/>
      <c r="JI7" s="40"/>
      <c r="JJ7" s="40"/>
      <c r="JK7" s="40"/>
      <c r="JL7" s="40"/>
      <c r="JM7" s="40"/>
      <c r="JN7" s="40"/>
      <c r="JO7" s="40"/>
      <c r="JP7" s="40"/>
      <c r="JQ7" s="40"/>
      <c r="JR7" s="40"/>
      <c r="JS7" s="40"/>
    </row>
    <row r="8" spans="1:279" ht="34.950000000000003" customHeight="1" x14ac:dyDescent="0.25">
      <c r="A8" s="42">
        <v>3</v>
      </c>
      <c r="B8" s="42" t="s">
        <v>155</v>
      </c>
      <c r="C8" s="43" t="s">
        <v>156</v>
      </c>
      <c r="D8" s="42" t="s">
        <v>136</v>
      </c>
      <c r="E8" s="42" t="s">
        <v>157</v>
      </c>
      <c r="F8" s="42" t="s">
        <v>158</v>
      </c>
      <c r="G8" s="42" t="s">
        <v>152</v>
      </c>
      <c r="H8" s="42" t="s">
        <v>140</v>
      </c>
      <c r="I8" s="42" t="s">
        <v>141</v>
      </c>
      <c r="J8" s="42"/>
      <c r="K8" s="44" t="s">
        <v>159</v>
      </c>
      <c r="L8" s="42">
        <v>1979</v>
      </c>
      <c r="M8" s="42" t="s">
        <v>154</v>
      </c>
      <c r="N8" s="42" t="s">
        <v>144</v>
      </c>
      <c r="O8" s="45">
        <v>75</v>
      </c>
      <c r="P8" s="45">
        <v>6.6</v>
      </c>
      <c r="Q8" s="45">
        <v>4.55</v>
      </c>
      <c r="R8" s="45">
        <f>0.75+0.75</f>
        <v>1.5</v>
      </c>
      <c r="S8" s="46">
        <f t="shared" si="0"/>
        <v>495</v>
      </c>
      <c r="T8" s="47">
        <v>4</v>
      </c>
      <c r="U8" s="47">
        <v>2</v>
      </c>
      <c r="V8" s="46"/>
      <c r="W8" s="46"/>
      <c r="X8" s="46"/>
      <c r="Y8" s="48">
        <f t="shared" si="1"/>
        <v>158.39999999999998</v>
      </c>
      <c r="Z8" s="47">
        <v>2</v>
      </c>
      <c r="AA8" s="46">
        <v>6.5</v>
      </c>
      <c r="AB8" s="46">
        <f t="shared" si="2"/>
        <v>495</v>
      </c>
      <c r="AC8" s="47">
        <f t="shared" si="3"/>
        <v>75</v>
      </c>
      <c r="AD8" s="53" t="s">
        <v>145</v>
      </c>
      <c r="AE8" s="46" t="s">
        <v>146</v>
      </c>
      <c r="AF8" s="48">
        <v>6.6</v>
      </c>
      <c r="AG8" s="46">
        <v>6.6</v>
      </c>
      <c r="AH8" s="46"/>
      <c r="AI8" s="47">
        <v>95</v>
      </c>
      <c r="AJ8" s="48">
        <f>AK8+AL8+AM8+AN8</f>
        <v>627</v>
      </c>
      <c r="AK8" s="48">
        <v>627</v>
      </c>
      <c r="AL8" s="46"/>
      <c r="AM8" s="48"/>
      <c r="AN8" s="48"/>
      <c r="AO8" s="47">
        <f t="shared" si="6"/>
        <v>48</v>
      </c>
      <c r="AP8" s="47">
        <v>48</v>
      </c>
      <c r="AQ8" s="47"/>
      <c r="AR8" s="46"/>
      <c r="AS8" s="46"/>
      <c r="AT8" s="54">
        <f>AU8+AX8+AY8</f>
        <v>48</v>
      </c>
      <c r="AU8" s="54">
        <v>48</v>
      </c>
      <c r="AV8" s="47">
        <f>AU8</f>
        <v>48</v>
      </c>
      <c r="AW8" s="54">
        <v>48</v>
      </c>
      <c r="AX8" s="46"/>
      <c r="AY8" s="48"/>
      <c r="AZ8" s="48"/>
      <c r="BA8" s="48"/>
      <c r="BB8" s="46"/>
      <c r="BC8" s="46"/>
      <c r="BD8" s="46"/>
      <c r="BE8" s="54">
        <v>0</v>
      </c>
      <c r="BF8" s="46"/>
      <c r="BG8" s="46"/>
      <c r="BH8" s="46">
        <f t="shared" si="4"/>
        <v>627</v>
      </c>
      <c r="BI8" s="47">
        <f t="shared" si="5"/>
        <v>95</v>
      </c>
      <c r="BJ8" s="47">
        <v>84985</v>
      </c>
      <c r="BK8" s="47" t="e">
        <f>ROUND(#REF!,0)</f>
        <v>#REF!</v>
      </c>
      <c r="BL8" s="47" t="s">
        <v>160</v>
      </c>
      <c r="BM8" s="55"/>
      <c r="BO8" s="39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  <c r="IU8" s="40"/>
      <c r="IV8" s="40"/>
      <c r="IW8" s="40"/>
      <c r="IX8" s="40"/>
      <c r="IY8" s="40"/>
      <c r="IZ8" s="40"/>
      <c r="JA8" s="40"/>
      <c r="JB8" s="40"/>
      <c r="JC8" s="40"/>
      <c r="JD8" s="40"/>
      <c r="JE8" s="40"/>
      <c r="JF8" s="40"/>
      <c r="JG8" s="40"/>
      <c r="JH8" s="40"/>
      <c r="JI8" s="40"/>
      <c r="JJ8" s="40"/>
      <c r="JK8" s="40"/>
      <c r="JL8" s="40"/>
      <c r="JM8" s="40"/>
      <c r="JN8" s="40"/>
      <c r="JO8" s="40"/>
      <c r="JP8" s="40"/>
      <c r="JQ8" s="40"/>
      <c r="JR8" s="40"/>
      <c r="JS8" s="40"/>
    </row>
    <row r="9" spans="1:279" ht="43.95" customHeight="1" x14ac:dyDescent="0.25">
      <c r="A9" s="42">
        <v>4</v>
      </c>
      <c r="B9" s="42" t="s">
        <v>161</v>
      </c>
      <c r="C9" s="43" t="s">
        <v>162</v>
      </c>
      <c r="D9" s="42" t="s">
        <v>136</v>
      </c>
      <c r="E9" s="42" t="s">
        <v>157</v>
      </c>
      <c r="F9" s="42" t="s">
        <v>163</v>
      </c>
      <c r="G9" s="42" t="s">
        <v>139</v>
      </c>
      <c r="H9" s="42" t="s">
        <v>140</v>
      </c>
      <c r="I9" s="42" t="s">
        <v>141</v>
      </c>
      <c r="J9" s="42"/>
      <c r="K9" s="44" t="s">
        <v>142</v>
      </c>
      <c r="L9" s="42">
        <v>2002</v>
      </c>
      <c r="M9" s="42" t="s">
        <v>164</v>
      </c>
      <c r="N9" s="42" t="s">
        <v>144</v>
      </c>
      <c r="O9" s="45">
        <v>71</v>
      </c>
      <c r="P9" s="45">
        <v>7.5</v>
      </c>
      <c r="Q9" s="45">
        <v>6</v>
      </c>
      <c r="R9" s="45">
        <f>0.5+0.5</f>
        <v>1</v>
      </c>
      <c r="S9" s="46">
        <f t="shared" si="0"/>
        <v>532.5</v>
      </c>
      <c r="T9" s="47">
        <v>4</v>
      </c>
      <c r="U9" s="47">
        <v>2</v>
      </c>
      <c r="V9" s="46"/>
      <c r="W9" s="46"/>
      <c r="X9" s="46"/>
      <c r="Y9" s="48">
        <f t="shared" si="1"/>
        <v>180</v>
      </c>
      <c r="Z9" s="47">
        <v>2</v>
      </c>
      <c r="AA9" s="46">
        <v>29.92</v>
      </c>
      <c r="AB9" s="46">
        <f t="shared" si="2"/>
        <v>532.5</v>
      </c>
      <c r="AC9" s="47">
        <f t="shared" si="3"/>
        <v>71</v>
      </c>
      <c r="AD9" s="46" t="s">
        <v>145</v>
      </c>
      <c r="AE9" s="46" t="s">
        <v>146</v>
      </c>
      <c r="AF9" s="48">
        <v>7.5</v>
      </c>
      <c r="AG9" s="46">
        <v>7.5</v>
      </c>
      <c r="AH9" s="46"/>
      <c r="AI9" s="47">
        <v>129</v>
      </c>
      <c r="AJ9" s="48">
        <f>AK9+AL9+AM9+AN9</f>
        <v>967.5</v>
      </c>
      <c r="AK9" s="46">
        <f>AF9*AI9-AL9-AM9-AN9</f>
        <v>967.5</v>
      </c>
      <c r="AL9" s="46"/>
      <c r="AM9" s="48"/>
      <c r="AN9" s="48"/>
      <c r="AO9" s="47">
        <f t="shared" si="6"/>
        <v>188</v>
      </c>
      <c r="AP9" s="47"/>
      <c r="AQ9" s="47">
        <v>188</v>
      </c>
      <c r="AR9" s="46"/>
      <c r="AS9" s="46"/>
      <c r="AT9" s="47">
        <f>AU9+AX9+AY9</f>
        <v>188</v>
      </c>
      <c r="AU9" s="47">
        <v>188</v>
      </c>
      <c r="AV9" s="47">
        <f>AU9</f>
        <v>188</v>
      </c>
      <c r="AW9" s="47">
        <f>AU9</f>
        <v>188</v>
      </c>
      <c r="AX9" s="46"/>
      <c r="AY9" s="47"/>
      <c r="AZ9" s="47"/>
      <c r="BA9" s="47"/>
      <c r="BB9" s="46"/>
      <c r="BC9" s="46"/>
      <c r="BD9" s="46"/>
      <c r="BE9" s="54">
        <v>0</v>
      </c>
      <c r="BF9" s="46"/>
      <c r="BG9" s="46"/>
      <c r="BH9" s="46">
        <f t="shared" si="4"/>
        <v>967.5</v>
      </c>
      <c r="BI9" s="47">
        <f t="shared" si="5"/>
        <v>129</v>
      </c>
      <c r="BJ9" s="47">
        <v>134514</v>
      </c>
      <c r="BK9" s="47" t="e">
        <f>ROUND(#REF!,0)</f>
        <v>#REF!</v>
      </c>
      <c r="BL9" s="47" t="s">
        <v>160</v>
      </c>
      <c r="BM9" s="55"/>
      <c r="BO9" s="39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  <c r="IU9" s="40"/>
      <c r="IV9" s="40"/>
      <c r="IW9" s="40"/>
      <c r="IX9" s="40"/>
      <c r="IY9" s="40"/>
      <c r="IZ9" s="40"/>
      <c r="JA9" s="40"/>
      <c r="JB9" s="40"/>
      <c r="JC9" s="40"/>
      <c r="JD9" s="40"/>
      <c r="JE9" s="40"/>
      <c r="JF9" s="40"/>
      <c r="JG9" s="40"/>
      <c r="JH9" s="40"/>
      <c r="JI9" s="40"/>
      <c r="JJ9" s="40"/>
      <c r="JK9" s="40"/>
      <c r="JL9" s="40"/>
      <c r="JM9" s="40"/>
      <c r="JN9" s="40"/>
      <c r="JO9" s="40"/>
      <c r="JP9" s="40"/>
      <c r="JQ9" s="40"/>
      <c r="JR9" s="40"/>
      <c r="JS9" s="40"/>
    </row>
    <row r="10" spans="1:279" ht="18" customHeight="1" x14ac:dyDescent="0.25">
      <c r="A10" s="42">
        <v>5</v>
      </c>
      <c r="B10" s="56" t="s">
        <v>165</v>
      </c>
      <c r="C10" s="57" t="s">
        <v>166</v>
      </c>
      <c r="D10" s="56" t="s">
        <v>136</v>
      </c>
      <c r="E10" s="56" t="s">
        <v>167</v>
      </c>
      <c r="F10" s="58" t="s">
        <v>168</v>
      </c>
      <c r="G10" s="42" t="s">
        <v>152</v>
      </c>
      <c r="H10" s="59" t="s">
        <v>169</v>
      </c>
      <c r="I10" s="60" t="s">
        <v>170</v>
      </c>
      <c r="J10" s="59"/>
      <c r="K10" s="44" t="s">
        <v>171</v>
      </c>
      <c r="L10" s="59"/>
      <c r="M10" s="42" t="s">
        <v>172</v>
      </c>
      <c r="N10" s="42" t="s">
        <v>173</v>
      </c>
      <c r="O10" s="45">
        <v>23</v>
      </c>
      <c r="P10" s="45">
        <v>3.6</v>
      </c>
      <c r="Q10" s="45">
        <v>3</v>
      </c>
      <c r="R10" s="45"/>
      <c r="S10" s="46">
        <f t="shared" si="0"/>
        <v>82.8</v>
      </c>
      <c r="T10" s="47">
        <v>4</v>
      </c>
      <c r="U10" s="47">
        <v>2</v>
      </c>
      <c r="V10" s="46"/>
      <c r="W10" s="46"/>
      <c r="X10" s="46"/>
      <c r="Y10" s="48">
        <f t="shared" si="1"/>
        <v>86.4</v>
      </c>
      <c r="Z10" s="47">
        <v>2</v>
      </c>
      <c r="AA10" s="49"/>
      <c r="AB10" s="49">
        <f t="shared" si="2"/>
        <v>82.8</v>
      </c>
      <c r="AC10" s="50">
        <f t="shared" si="3"/>
        <v>23</v>
      </c>
      <c r="AD10" s="49" t="s">
        <v>144</v>
      </c>
      <c r="AE10" s="49" t="s">
        <v>146</v>
      </c>
      <c r="AF10" s="51">
        <v>3.6</v>
      </c>
      <c r="AG10" s="49">
        <v>3.6</v>
      </c>
      <c r="AH10" s="49"/>
      <c r="AI10" s="50">
        <v>20</v>
      </c>
      <c r="AJ10" s="51">
        <f>AF10*AI10</f>
        <v>72</v>
      </c>
      <c r="AK10" s="48"/>
      <c r="AL10" s="46">
        <v>72</v>
      </c>
      <c r="AM10" s="48"/>
      <c r="AN10" s="48"/>
      <c r="AO10" s="47">
        <f t="shared" si="6"/>
        <v>10</v>
      </c>
      <c r="AP10" s="47">
        <v>10</v>
      </c>
      <c r="AQ10" s="47"/>
      <c r="AR10" s="46"/>
      <c r="AS10" s="46"/>
      <c r="AT10" s="47"/>
      <c r="AU10" s="47"/>
      <c r="AV10" s="47"/>
      <c r="AW10" s="47"/>
      <c r="AX10" s="46"/>
      <c r="AY10" s="47"/>
      <c r="AZ10" s="47"/>
      <c r="BA10" s="47"/>
      <c r="BB10" s="46"/>
      <c r="BC10" s="46"/>
      <c r="BD10" s="46"/>
      <c r="BE10" s="47"/>
      <c r="BF10" s="46"/>
      <c r="BG10" s="46"/>
      <c r="BH10" s="46">
        <f t="shared" si="4"/>
        <v>72</v>
      </c>
      <c r="BI10" s="47">
        <f t="shared" si="5"/>
        <v>20</v>
      </c>
      <c r="BJ10" s="47">
        <v>13807</v>
      </c>
      <c r="BK10" s="47" t="e">
        <f>ROUND(#REF!,0)</f>
        <v>#REF!</v>
      </c>
      <c r="BL10" s="47" t="s">
        <v>147</v>
      </c>
      <c r="BM10" s="40"/>
      <c r="BO10" s="39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  <c r="IU10" s="40"/>
      <c r="IV10" s="40"/>
      <c r="IW10" s="40"/>
      <c r="IX10" s="40"/>
      <c r="IY10" s="40"/>
      <c r="IZ10" s="40"/>
      <c r="JA10" s="40"/>
      <c r="JB10" s="40"/>
      <c r="JC10" s="40"/>
      <c r="JD10" s="40"/>
      <c r="JE10" s="40"/>
      <c r="JF10" s="40"/>
      <c r="JG10" s="40"/>
      <c r="JH10" s="40"/>
      <c r="JI10" s="40"/>
      <c r="JJ10" s="40"/>
      <c r="JK10" s="40"/>
      <c r="JL10" s="40"/>
      <c r="JM10" s="40"/>
      <c r="JN10" s="40"/>
      <c r="JO10" s="40"/>
      <c r="JP10" s="40"/>
      <c r="JQ10" s="40"/>
      <c r="JR10" s="40"/>
      <c r="JS10" s="40"/>
    </row>
    <row r="11" spans="1:279" ht="18" customHeight="1" x14ac:dyDescent="0.25">
      <c r="A11" s="42">
        <v>6</v>
      </c>
      <c r="B11" s="42" t="s">
        <v>174</v>
      </c>
      <c r="C11" s="61" t="s">
        <v>175</v>
      </c>
      <c r="D11" s="42" t="s">
        <v>136</v>
      </c>
      <c r="E11" s="42" t="s">
        <v>176</v>
      </c>
      <c r="F11" s="42" t="s">
        <v>163</v>
      </c>
      <c r="G11" s="42" t="s">
        <v>152</v>
      </c>
      <c r="H11" s="42" t="s">
        <v>140</v>
      </c>
      <c r="I11" s="42" t="s">
        <v>170</v>
      </c>
      <c r="J11" s="42"/>
      <c r="K11" s="44" t="s">
        <v>177</v>
      </c>
      <c r="L11" s="42">
        <v>1988</v>
      </c>
      <c r="M11" s="42" t="s">
        <v>178</v>
      </c>
      <c r="N11" s="42" t="s">
        <v>144</v>
      </c>
      <c r="O11" s="45">
        <v>39</v>
      </c>
      <c r="P11" s="45">
        <v>6.6</v>
      </c>
      <c r="Q11" s="45">
        <v>5.4</v>
      </c>
      <c r="R11" s="45">
        <f>0.35+0.35</f>
        <v>0.7</v>
      </c>
      <c r="S11" s="46">
        <f t="shared" si="0"/>
        <v>257.39999999999998</v>
      </c>
      <c r="T11" s="47">
        <v>4</v>
      </c>
      <c r="U11" s="47">
        <v>2</v>
      </c>
      <c r="V11" s="46"/>
      <c r="W11" s="46"/>
      <c r="X11" s="46"/>
      <c r="Y11" s="48">
        <f t="shared" si="1"/>
        <v>158.39999999999998</v>
      </c>
      <c r="Z11" s="47">
        <v>2</v>
      </c>
      <c r="AA11" s="46"/>
      <c r="AB11" s="46">
        <f t="shared" si="2"/>
        <v>257.39999999999998</v>
      </c>
      <c r="AC11" s="47">
        <f t="shared" si="3"/>
        <v>39</v>
      </c>
      <c r="AD11" s="46" t="s">
        <v>145</v>
      </c>
      <c r="AE11" s="46" t="s">
        <v>146</v>
      </c>
      <c r="AF11" s="48">
        <v>6.6</v>
      </c>
      <c r="AG11" s="46">
        <v>6.6</v>
      </c>
      <c r="AH11" s="46"/>
      <c r="AI11" s="47">
        <v>127</v>
      </c>
      <c r="AJ11" s="48">
        <f>AK11+AL11+AM11+AN11</f>
        <v>838.19999999999993</v>
      </c>
      <c r="AK11" s="46">
        <f>AF11*AI11-AL11-AM11-AN11</f>
        <v>838.19999999999993</v>
      </c>
      <c r="AL11" s="46"/>
      <c r="AM11" s="48"/>
      <c r="AN11" s="48"/>
      <c r="AO11" s="47"/>
      <c r="AP11" s="47"/>
      <c r="AQ11" s="47"/>
      <c r="AR11" s="46"/>
      <c r="AS11" s="46"/>
      <c r="AT11" s="47"/>
      <c r="AU11" s="47"/>
      <c r="AV11" s="47"/>
      <c r="AW11" s="47"/>
      <c r="AX11" s="46"/>
      <c r="AY11" s="47"/>
      <c r="AZ11" s="47"/>
      <c r="BA11" s="47"/>
      <c r="BB11" s="46"/>
      <c r="BC11" s="46"/>
      <c r="BD11" s="46"/>
      <c r="BE11" s="47"/>
      <c r="BF11" s="46"/>
      <c r="BG11" s="46"/>
      <c r="BH11" s="46">
        <f t="shared" si="4"/>
        <v>838.19999999999993</v>
      </c>
      <c r="BI11" s="47">
        <f t="shared" si="5"/>
        <v>127</v>
      </c>
      <c r="BJ11" s="47">
        <v>66875</v>
      </c>
      <c r="BK11" s="47" t="e">
        <f>ROUND(#REF!,0)</f>
        <v>#REF!</v>
      </c>
      <c r="BL11" s="47" t="s">
        <v>147</v>
      </c>
      <c r="BM11" s="40"/>
      <c r="BO11" s="39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0"/>
      <c r="JP11" s="40"/>
      <c r="JQ11" s="40"/>
      <c r="JR11" s="40"/>
      <c r="JS11" s="40"/>
    </row>
    <row r="12" spans="1:279" ht="18" customHeight="1" x14ac:dyDescent="0.25">
      <c r="A12" s="126">
        <v>7</v>
      </c>
      <c r="B12" s="126" t="s">
        <v>179</v>
      </c>
      <c r="C12" s="43" t="s">
        <v>180</v>
      </c>
      <c r="D12" s="42" t="s">
        <v>136</v>
      </c>
      <c r="E12" s="42"/>
      <c r="F12" s="42" t="s">
        <v>181</v>
      </c>
      <c r="G12" s="42" t="s">
        <v>139</v>
      </c>
      <c r="H12" s="42" t="s">
        <v>140</v>
      </c>
      <c r="I12" s="42" t="s">
        <v>141</v>
      </c>
      <c r="J12" s="42" t="s">
        <v>182</v>
      </c>
      <c r="K12" s="44" t="s">
        <v>183</v>
      </c>
      <c r="L12" s="42">
        <v>2020.12</v>
      </c>
      <c r="M12" s="42" t="s">
        <v>184</v>
      </c>
      <c r="N12" s="42" t="s">
        <v>144</v>
      </c>
      <c r="O12" s="45">
        <v>60</v>
      </c>
      <c r="P12" s="45">
        <v>24</v>
      </c>
      <c r="Q12" s="45">
        <v>16</v>
      </c>
      <c r="R12" s="45">
        <v>8</v>
      </c>
      <c r="S12" s="46">
        <f t="shared" si="0"/>
        <v>1440</v>
      </c>
      <c r="T12" s="47">
        <v>4</v>
      </c>
      <c r="U12" s="47">
        <v>2</v>
      </c>
      <c r="V12" s="46"/>
      <c r="W12" s="46"/>
      <c r="X12" s="46"/>
      <c r="Y12" s="48">
        <f t="shared" si="1"/>
        <v>576</v>
      </c>
      <c r="Z12" s="47">
        <v>2</v>
      </c>
      <c r="AA12" s="46">
        <v>50.31</v>
      </c>
      <c r="AB12" s="46">
        <f t="shared" si="2"/>
        <v>1440</v>
      </c>
      <c r="AC12" s="47">
        <f t="shared" si="3"/>
        <v>60</v>
      </c>
      <c r="AD12" s="46" t="s">
        <v>145</v>
      </c>
      <c r="AE12" s="46" t="s">
        <v>146</v>
      </c>
      <c r="AF12" s="48">
        <v>24</v>
      </c>
      <c r="AG12" s="46">
        <v>16</v>
      </c>
      <c r="AH12" s="46">
        <v>8</v>
      </c>
      <c r="AI12" s="47">
        <v>134</v>
      </c>
      <c r="AJ12" s="48">
        <f>AK12+AL12+AM12+AN12</f>
        <v>3216</v>
      </c>
      <c r="AK12" s="46">
        <f>AF12*AI12-AL12-AM12-AN12</f>
        <v>2144</v>
      </c>
      <c r="AL12" s="46"/>
      <c r="AM12" s="48"/>
      <c r="AN12" s="48">
        <f>AH12*AI12</f>
        <v>1072</v>
      </c>
      <c r="AO12" s="47">
        <f t="shared" si="6"/>
        <v>218.5</v>
      </c>
      <c r="AP12" s="47"/>
      <c r="AQ12" s="48">
        <v>218.5</v>
      </c>
      <c r="AR12" s="46"/>
      <c r="AS12" s="46"/>
      <c r="AT12" s="47">
        <f>AU12+AX12+AY12</f>
        <v>218.5</v>
      </c>
      <c r="AU12" s="48">
        <v>218.5</v>
      </c>
      <c r="AV12" s="47">
        <f>AU12</f>
        <v>218.5</v>
      </c>
      <c r="AW12" s="47">
        <f>AU12</f>
        <v>218.5</v>
      </c>
      <c r="AX12" s="46"/>
      <c r="AY12" s="47"/>
      <c r="AZ12" s="47">
        <v>350</v>
      </c>
      <c r="BA12" s="47"/>
      <c r="BB12" s="46">
        <v>8</v>
      </c>
      <c r="BC12" s="46"/>
      <c r="BD12" s="46"/>
      <c r="BE12" s="47"/>
      <c r="BF12" s="46"/>
      <c r="BG12" s="46"/>
      <c r="BH12" s="46">
        <f t="shared" si="4"/>
        <v>3216</v>
      </c>
      <c r="BI12" s="47">
        <f t="shared" si="5"/>
        <v>134</v>
      </c>
      <c r="BJ12" s="47">
        <v>315177</v>
      </c>
      <c r="BK12" s="47" t="e">
        <f>ROUND(#REF!,0)</f>
        <v>#REF!</v>
      </c>
      <c r="BL12" s="47" t="s">
        <v>147</v>
      </c>
      <c r="BM12" s="40"/>
      <c r="BO12" s="39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40"/>
      <c r="IP12" s="40"/>
      <c r="IQ12" s="40"/>
      <c r="IR12" s="40"/>
      <c r="IS12" s="40"/>
      <c r="IT12" s="40"/>
      <c r="IU12" s="40"/>
      <c r="IV12" s="40"/>
      <c r="IW12" s="40"/>
      <c r="IX12" s="40"/>
      <c r="IY12" s="40"/>
      <c r="IZ12" s="40"/>
      <c r="JA12" s="40"/>
      <c r="JB12" s="40"/>
      <c r="JC12" s="40"/>
      <c r="JD12" s="40"/>
      <c r="JE12" s="40"/>
      <c r="JF12" s="40"/>
      <c r="JG12" s="40"/>
      <c r="JH12" s="40"/>
      <c r="JI12" s="40"/>
      <c r="JJ12" s="40"/>
      <c r="JK12" s="40"/>
      <c r="JL12" s="40"/>
      <c r="JM12" s="40"/>
      <c r="JN12" s="40"/>
      <c r="JO12" s="40"/>
      <c r="JP12" s="40"/>
      <c r="JQ12" s="40"/>
      <c r="JR12" s="40"/>
      <c r="JS12" s="40"/>
    </row>
    <row r="13" spans="1:279" ht="18" customHeight="1" x14ac:dyDescent="0.25">
      <c r="A13" s="127"/>
      <c r="B13" s="127"/>
      <c r="C13" s="61"/>
      <c r="D13" s="42"/>
      <c r="E13" s="42"/>
      <c r="F13" s="42"/>
      <c r="G13" s="42"/>
      <c r="H13" s="42"/>
      <c r="I13" s="42"/>
      <c r="J13" s="42"/>
      <c r="K13" s="44"/>
      <c r="L13" s="42"/>
      <c r="M13" s="42" t="s">
        <v>185</v>
      </c>
      <c r="N13" s="42" t="s">
        <v>144</v>
      </c>
      <c r="O13" s="45">
        <v>146</v>
      </c>
      <c r="P13" s="45">
        <v>24</v>
      </c>
      <c r="Q13" s="45">
        <v>16</v>
      </c>
      <c r="R13" s="45">
        <v>8</v>
      </c>
      <c r="S13" s="46">
        <f t="shared" si="0"/>
        <v>3504</v>
      </c>
      <c r="T13" s="47"/>
      <c r="U13" s="47"/>
      <c r="V13" s="46"/>
      <c r="W13" s="46"/>
      <c r="X13" s="46"/>
      <c r="Y13" s="48"/>
      <c r="Z13" s="47"/>
      <c r="AA13" s="46"/>
      <c r="AB13" s="46">
        <f t="shared" si="2"/>
        <v>3504</v>
      </c>
      <c r="AC13" s="47">
        <f t="shared" si="3"/>
        <v>146</v>
      </c>
      <c r="AD13" s="46"/>
      <c r="AE13" s="46"/>
      <c r="AF13" s="48"/>
      <c r="AG13" s="46"/>
      <c r="AH13" s="46"/>
      <c r="AI13" s="47"/>
      <c r="AJ13" s="48"/>
      <c r="AK13" s="46"/>
      <c r="AL13" s="46"/>
      <c r="AM13" s="48"/>
      <c r="AN13" s="48"/>
      <c r="AO13" s="47"/>
      <c r="AP13" s="47"/>
      <c r="AQ13" s="48"/>
      <c r="AR13" s="46"/>
      <c r="AS13" s="46"/>
      <c r="AT13" s="47"/>
      <c r="AU13" s="47"/>
      <c r="AV13" s="47"/>
      <c r="AW13" s="47"/>
      <c r="AX13" s="46"/>
      <c r="AY13" s="47"/>
      <c r="AZ13" s="47"/>
      <c r="BA13" s="47"/>
      <c r="BB13" s="46"/>
      <c r="BC13" s="46"/>
      <c r="BD13" s="46"/>
      <c r="BE13" s="47"/>
      <c r="BF13" s="46"/>
      <c r="BG13" s="46"/>
      <c r="BH13" s="46"/>
      <c r="BI13" s="47"/>
      <c r="BJ13" s="47">
        <v>603041</v>
      </c>
      <c r="BK13" s="47" t="e">
        <f>ROUND(#REF!,0)</f>
        <v>#REF!</v>
      </c>
      <c r="BL13" s="47" t="s">
        <v>186</v>
      </c>
      <c r="BM13" s="40"/>
      <c r="BO13" s="39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40"/>
      <c r="IJ13" s="40"/>
      <c r="IK13" s="40"/>
      <c r="IL13" s="40"/>
      <c r="IM13" s="40"/>
      <c r="IN13" s="40"/>
      <c r="IO13" s="40"/>
      <c r="IP13" s="40"/>
      <c r="IQ13" s="40"/>
      <c r="IR13" s="40"/>
      <c r="IS13" s="40"/>
      <c r="IT13" s="40"/>
      <c r="IU13" s="40"/>
      <c r="IV13" s="40"/>
      <c r="IW13" s="40"/>
      <c r="IX13" s="40"/>
      <c r="IY13" s="40"/>
      <c r="IZ13" s="40"/>
      <c r="JA13" s="40"/>
      <c r="JB13" s="40"/>
      <c r="JC13" s="40"/>
      <c r="JD13" s="40"/>
      <c r="JE13" s="40"/>
      <c r="JF13" s="40"/>
      <c r="JG13" s="40"/>
      <c r="JH13" s="40"/>
      <c r="JI13" s="40"/>
      <c r="JJ13" s="40"/>
      <c r="JK13" s="40"/>
      <c r="JL13" s="40"/>
      <c r="JM13" s="40"/>
      <c r="JN13" s="40"/>
      <c r="JO13" s="40"/>
      <c r="JP13" s="40"/>
      <c r="JQ13" s="40"/>
      <c r="JR13" s="40"/>
      <c r="JS13" s="40"/>
    </row>
    <row r="14" spans="1:279" ht="18" customHeight="1" x14ac:dyDescent="0.25">
      <c r="A14" s="42">
        <v>8</v>
      </c>
      <c r="B14" s="42" t="s">
        <v>187</v>
      </c>
      <c r="C14" s="57" t="s">
        <v>188</v>
      </c>
      <c r="D14" s="42" t="s">
        <v>136</v>
      </c>
      <c r="E14" s="42"/>
      <c r="F14" s="42" t="s">
        <v>181</v>
      </c>
      <c r="G14" s="42" t="s">
        <v>139</v>
      </c>
      <c r="H14" s="42" t="s">
        <v>140</v>
      </c>
      <c r="I14" s="42" t="s">
        <v>170</v>
      </c>
      <c r="J14" s="42" t="s">
        <v>182</v>
      </c>
      <c r="K14" s="44" t="s">
        <v>183</v>
      </c>
      <c r="L14" s="42">
        <v>2020.12</v>
      </c>
      <c r="M14" s="42" t="s">
        <v>189</v>
      </c>
      <c r="N14" s="42" t="s">
        <v>144</v>
      </c>
      <c r="O14" s="45">
        <v>42</v>
      </c>
      <c r="P14" s="45">
        <v>24</v>
      </c>
      <c r="Q14" s="45">
        <v>16</v>
      </c>
      <c r="R14" s="45">
        <v>8</v>
      </c>
      <c r="S14" s="46">
        <f t="shared" si="0"/>
        <v>1008</v>
      </c>
      <c r="T14" s="47">
        <v>4</v>
      </c>
      <c r="U14" s="47">
        <v>2</v>
      </c>
      <c r="V14" s="46"/>
      <c r="W14" s="46"/>
      <c r="X14" s="46"/>
      <c r="Y14" s="48">
        <f t="shared" ref="Y14:Y45" si="7">P14*2*12</f>
        <v>576</v>
      </c>
      <c r="Z14" s="47">
        <v>2</v>
      </c>
      <c r="AA14" s="46"/>
      <c r="AB14" s="46">
        <f t="shared" si="2"/>
        <v>1008</v>
      </c>
      <c r="AC14" s="47">
        <f t="shared" si="3"/>
        <v>42</v>
      </c>
      <c r="AD14" s="46" t="s">
        <v>145</v>
      </c>
      <c r="AE14" s="46" t="s">
        <v>146</v>
      </c>
      <c r="AF14" s="48">
        <v>24</v>
      </c>
      <c r="AG14" s="46">
        <v>16</v>
      </c>
      <c r="AH14" s="46">
        <v>8</v>
      </c>
      <c r="AI14" s="48">
        <v>132.5</v>
      </c>
      <c r="AJ14" s="48">
        <f>AK14+AL14+AM14+AN14</f>
        <v>3180</v>
      </c>
      <c r="AK14" s="46">
        <f>AF14*AI14-AL14-AM14-AN14</f>
        <v>2120</v>
      </c>
      <c r="AL14" s="46"/>
      <c r="AM14" s="48"/>
      <c r="AN14" s="48">
        <f>AH14*AI14</f>
        <v>1060</v>
      </c>
      <c r="AO14" s="47">
        <f t="shared" si="6"/>
        <v>121</v>
      </c>
      <c r="AP14" s="47"/>
      <c r="AQ14" s="47">
        <v>121</v>
      </c>
      <c r="AR14" s="46"/>
      <c r="AS14" s="46"/>
      <c r="AT14" s="47">
        <f>AU14+AX14+AY14</f>
        <v>121</v>
      </c>
      <c r="AU14" s="47">
        <v>121</v>
      </c>
      <c r="AV14" s="47">
        <f>AU14</f>
        <v>121</v>
      </c>
      <c r="AW14" s="47">
        <f>AU14</f>
        <v>121</v>
      </c>
      <c r="AX14" s="46"/>
      <c r="AY14" s="47"/>
      <c r="AZ14" s="47"/>
      <c r="BA14" s="47">
        <v>137</v>
      </c>
      <c r="BB14" s="46"/>
      <c r="BC14" s="46"/>
      <c r="BD14" s="46"/>
      <c r="BE14" s="47"/>
      <c r="BF14" s="46"/>
      <c r="BG14" s="46"/>
      <c r="BH14" s="46">
        <f>AJ14</f>
        <v>3180</v>
      </c>
      <c r="BI14" s="47">
        <f>AI14</f>
        <v>132.5</v>
      </c>
      <c r="BJ14" s="47">
        <v>236992</v>
      </c>
      <c r="BK14" s="47" t="e">
        <f>ROUND(#REF!,0)</f>
        <v>#REF!</v>
      </c>
      <c r="BL14" s="47" t="s">
        <v>147</v>
      </c>
      <c r="BM14" s="40"/>
      <c r="BO14" s="39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  <c r="IW14" s="40"/>
      <c r="IX14" s="40"/>
      <c r="IY14" s="40"/>
      <c r="IZ14" s="40"/>
      <c r="JA14" s="40"/>
      <c r="JB14" s="40"/>
      <c r="JC14" s="40"/>
      <c r="JD14" s="40"/>
      <c r="JE14" s="40"/>
      <c r="JF14" s="40"/>
      <c r="JG14" s="40"/>
      <c r="JH14" s="40"/>
      <c r="JI14" s="40"/>
      <c r="JJ14" s="40"/>
      <c r="JK14" s="40"/>
      <c r="JL14" s="40"/>
      <c r="JM14" s="40"/>
      <c r="JN14" s="40"/>
      <c r="JO14" s="40"/>
      <c r="JP14" s="40"/>
      <c r="JQ14" s="40"/>
      <c r="JR14" s="40"/>
      <c r="JS14" s="40"/>
    </row>
    <row r="15" spans="1:279" ht="18" customHeight="1" x14ac:dyDescent="0.25">
      <c r="A15" s="62">
        <v>9</v>
      </c>
      <c r="B15" s="63" t="s">
        <v>190</v>
      </c>
      <c r="C15" s="61" t="s">
        <v>191</v>
      </c>
      <c r="D15" s="42" t="s">
        <v>136</v>
      </c>
      <c r="E15" s="42" t="s">
        <v>192</v>
      </c>
      <c r="F15" s="42"/>
      <c r="G15" s="42"/>
      <c r="H15" s="59" t="s">
        <v>169</v>
      </c>
      <c r="I15" s="42" t="s">
        <v>193</v>
      </c>
      <c r="J15" s="42" t="s">
        <v>194</v>
      </c>
      <c r="K15" s="44"/>
      <c r="L15" s="42">
        <v>2023</v>
      </c>
      <c r="M15" s="42">
        <v>21</v>
      </c>
      <c r="N15" s="42" t="s">
        <v>195</v>
      </c>
      <c r="O15" s="45">
        <v>21.4</v>
      </c>
      <c r="P15" s="45">
        <v>39.1</v>
      </c>
      <c r="Q15" s="45"/>
      <c r="R15" s="45">
        <v>39.1</v>
      </c>
      <c r="S15" s="46">
        <f t="shared" si="0"/>
        <v>836.74</v>
      </c>
      <c r="T15" s="47"/>
      <c r="U15" s="47">
        <v>2</v>
      </c>
      <c r="V15" s="46"/>
      <c r="W15" s="46"/>
      <c r="X15" s="46"/>
      <c r="Y15" s="48">
        <f t="shared" si="7"/>
        <v>938.40000000000009</v>
      </c>
      <c r="Z15" s="47"/>
      <c r="AA15" s="46"/>
      <c r="AB15" s="46">
        <f t="shared" si="2"/>
        <v>836.74</v>
      </c>
      <c r="AC15" s="47">
        <f t="shared" si="3"/>
        <v>21.4</v>
      </c>
      <c r="AD15" s="46"/>
      <c r="AE15" s="46"/>
      <c r="AF15" s="48"/>
      <c r="AG15" s="46"/>
      <c r="AH15" s="46"/>
      <c r="AI15" s="47"/>
      <c r="AJ15" s="48"/>
      <c r="AK15" s="46"/>
      <c r="AL15" s="46"/>
      <c r="AM15" s="48"/>
      <c r="AN15" s="48"/>
      <c r="AO15" s="47"/>
      <c r="AP15" s="47"/>
      <c r="AQ15" s="48"/>
      <c r="AR15" s="46"/>
      <c r="AS15" s="46"/>
      <c r="AT15" s="47"/>
      <c r="AU15" s="47"/>
      <c r="AV15" s="47"/>
      <c r="AW15" s="47"/>
      <c r="AX15" s="46"/>
      <c r="AY15" s="47"/>
      <c r="AZ15" s="47"/>
      <c r="BA15" s="47"/>
      <c r="BB15" s="46"/>
      <c r="BC15" s="46"/>
      <c r="BD15" s="46"/>
      <c r="BE15" s="47"/>
      <c r="BF15" s="46"/>
      <c r="BG15" s="46"/>
      <c r="BH15" s="46"/>
      <c r="BI15" s="47"/>
      <c r="BJ15" s="47"/>
      <c r="BK15" s="47" t="e">
        <f>ROUND(#REF!,0)</f>
        <v>#REF!</v>
      </c>
      <c r="BL15" s="47" t="s">
        <v>196</v>
      </c>
      <c r="BM15" s="40"/>
      <c r="BO15" s="39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40"/>
      <c r="IP15" s="40"/>
      <c r="IQ15" s="40"/>
      <c r="IR15" s="40"/>
      <c r="IS15" s="40"/>
      <c r="IT15" s="40"/>
      <c r="IU15" s="40"/>
      <c r="IV15" s="40"/>
      <c r="IW15" s="40"/>
      <c r="IX15" s="40"/>
      <c r="IY15" s="40"/>
      <c r="IZ15" s="40"/>
      <c r="JA15" s="40"/>
      <c r="JB15" s="40"/>
      <c r="JC15" s="40"/>
      <c r="JD15" s="40"/>
      <c r="JE15" s="40"/>
      <c r="JF15" s="40"/>
      <c r="JG15" s="40"/>
      <c r="JH15" s="40"/>
      <c r="JI15" s="40"/>
      <c r="JJ15" s="40"/>
      <c r="JK15" s="40"/>
      <c r="JL15" s="40"/>
      <c r="JM15" s="40"/>
      <c r="JN15" s="40"/>
      <c r="JO15" s="40"/>
      <c r="JP15" s="40"/>
      <c r="JQ15" s="40"/>
      <c r="JR15" s="40"/>
      <c r="JS15" s="40"/>
    </row>
    <row r="16" spans="1:279" ht="18" customHeight="1" x14ac:dyDescent="0.25">
      <c r="A16" s="62">
        <v>10</v>
      </c>
      <c r="B16" s="63" t="s">
        <v>197</v>
      </c>
      <c r="C16" s="61" t="s">
        <v>198</v>
      </c>
      <c r="D16" s="42" t="s">
        <v>136</v>
      </c>
      <c r="E16" s="42" t="s">
        <v>192</v>
      </c>
      <c r="F16" s="42"/>
      <c r="G16" s="42"/>
      <c r="H16" s="59" t="s">
        <v>169</v>
      </c>
      <c r="I16" s="42" t="s">
        <v>193</v>
      </c>
      <c r="J16" s="42" t="s">
        <v>194</v>
      </c>
      <c r="K16" s="44"/>
      <c r="L16" s="42">
        <v>2023</v>
      </c>
      <c r="M16" s="42">
        <v>22</v>
      </c>
      <c r="N16" s="42" t="s">
        <v>199</v>
      </c>
      <c r="O16" s="45">
        <v>34.4</v>
      </c>
      <c r="P16" s="45">
        <v>4</v>
      </c>
      <c r="Q16" s="45"/>
      <c r="R16" s="45">
        <v>4</v>
      </c>
      <c r="S16" s="46">
        <f t="shared" si="0"/>
        <v>137.6</v>
      </c>
      <c r="T16" s="47"/>
      <c r="U16" s="47">
        <v>2</v>
      </c>
      <c r="V16" s="46"/>
      <c r="W16" s="46"/>
      <c r="X16" s="46"/>
      <c r="Y16" s="48">
        <f t="shared" si="7"/>
        <v>96</v>
      </c>
      <c r="Z16" s="47"/>
      <c r="AA16" s="46"/>
      <c r="AB16" s="46">
        <f t="shared" si="2"/>
        <v>137.6</v>
      </c>
      <c r="AC16" s="47">
        <f t="shared" si="3"/>
        <v>34.4</v>
      </c>
      <c r="AD16" s="46"/>
      <c r="AE16" s="46"/>
      <c r="AF16" s="48"/>
      <c r="AG16" s="46"/>
      <c r="AH16" s="46"/>
      <c r="AI16" s="47"/>
      <c r="AJ16" s="48"/>
      <c r="AK16" s="46"/>
      <c r="AL16" s="46"/>
      <c r="AM16" s="48"/>
      <c r="AN16" s="48"/>
      <c r="AO16" s="47"/>
      <c r="AP16" s="47"/>
      <c r="AQ16" s="48"/>
      <c r="AR16" s="46"/>
      <c r="AS16" s="46"/>
      <c r="AT16" s="47">
        <f t="shared" ref="AT16:AT24" si="8">AU16+AX16+AY16</f>
        <v>8.8000000000000007</v>
      </c>
      <c r="AU16" s="47"/>
      <c r="AV16" s="47"/>
      <c r="AW16" s="47"/>
      <c r="AX16" s="46"/>
      <c r="AY16" s="47">
        <v>8.8000000000000007</v>
      </c>
      <c r="AZ16" s="47"/>
      <c r="BA16" s="47"/>
      <c r="BB16" s="46"/>
      <c r="BC16" s="46"/>
      <c r="BD16" s="46"/>
      <c r="BE16" s="47"/>
      <c r="BF16" s="46"/>
      <c r="BG16" s="46"/>
      <c r="BH16" s="46"/>
      <c r="BI16" s="47"/>
      <c r="BJ16" s="47"/>
      <c r="BK16" s="47" t="e">
        <f>ROUND(#REF!,0)</f>
        <v>#REF!</v>
      </c>
      <c r="BL16" s="47" t="s">
        <v>196</v>
      </c>
      <c r="BM16" s="40"/>
      <c r="BO16" s="39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40"/>
      <c r="IP16" s="40"/>
      <c r="IQ16" s="40"/>
      <c r="IR16" s="40"/>
      <c r="IS16" s="40"/>
      <c r="IT16" s="40"/>
      <c r="IU16" s="40"/>
      <c r="IV16" s="40"/>
      <c r="IW16" s="40"/>
      <c r="IX16" s="40"/>
      <c r="IY16" s="40"/>
      <c r="IZ16" s="40"/>
      <c r="JA16" s="40"/>
      <c r="JB16" s="40"/>
      <c r="JC16" s="40"/>
      <c r="JD16" s="40"/>
      <c r="JE16" s="40"/>
      <c r="JF16" s="40"/>
      <c r="JG16" s="40"/>
      <c r="JH16" s="40"/>
      <c r="JI16" s="40"/>
      <c r="JJ16" s="40"/>
      <c r="JK16" s="40"/>
      <c r="JL16" s="40"/>
      <c r="JM16" s="40"/>
      <c r="JN16" s="40"/>
      <c r="JO16" s="40"/>
      <c r="JP16" s="40"/>
      <c r="JQ16" s="40"/>
      <c r="JR16" s="40"/>
      <c r="JS16" s="40"/>
    </row>
    <row r="17" spans="1:279" ht="18" customHeight="1" x14ac:dyDescent="0.25">
      <c r="A17" s="62">
        <v>11</v>
      </c>
      <c r="B17" s="63" t="s">
        <v>200</v>
      </c>
      <c r="C17" s="61" t="s">
        <v>201</v>
      </c>
      <c r="D17" s="42" t="s">
        <v>136</v>
      </c>
      <c r="E17" s="42" t="s">
        <v>192</v>
      </c>
      <c r="F17" s="42"/>
      <c r="G17" s="42"/>
      <c r="H17" s="59" t="s">
        <v>169</v>
      </c>
      <c r="I17" s="42" t="s">
        <v>202</v>
      </c>
      <c r="J17" s="42" t="s">
        <v>194</v>
      </c>
      <c r="K17" s="44"/>
      <c r="L17" s="42">
        <v>2023</v>
      </c>
      <c r="M17" s="42">
        <v>22</v>
      </c>
      <c r="N17" s="42" t="s">
        <v>199</v>
      </c>
      <c r="O17" s="45">
        <v>34.200000000000003</v>
      </c>
      <c r="P17" s="45">
        <v>4</v>
      </c>
      <c r="Q17" s="45"/>
      <c r="R17" s="45">
        <v>4</v>
      </c>
      <c r="S17" s="46">
        <f t="shared" si="0"/>
        <v>136.80000000000001</v>
      </c>
      <c r="T17" s="47"/>
      <c r="U17" s="47">
        <v>2</v>
      </c>
      <c r="V17" s="46"/>
      <c r="W17" s="46"/>
      <c r="X17" s="46"/>
      <c r="Y17" s="48">
        <f t="shared" si="7"/>
        <v>96</v>
      </c>
      <c r="Z17" s="47"/>
      <c r="AA17" s="46"/>
      <c r="AB17" s="46">
        <f t="shared" si="2"/>
        <v>136.80000000000001</v>
      </c>
      <c r="AC17" s="47">
        <f t="shared" si="3"/>
        <v>34.200000000000003</v>
      </c>
      <c r="AD17" s="46"/>
      <c r="AE17" s="46"/>
      <c r="AF17" s="48"/>
      <c r="AG17" s="46"/>
      <c r="AH17" s="46"/>
      <c r="AI17" s="47"/>
      <c r="AJ17" s="48"/>
      <c r="AK17" s="46"/>
      <c r="AL17" s="46"/>
      <c r="AM17" s="48"/>
      <c r="AN17" s="48"/>
      <c r="AO17" s="47"/>
      <c r="AP17" s="47"/>
      <c r="AQ17" s="48"/>
      <c r="AR17" s="46"/>
      <c r="AS17" s="46"/>
      <c r="AT17" s="47">
        <f t="shared" si="8"/>
        <v>12.9</v>
      </c>
      <c r="AU17" s="47"/>
      <c r="AV17" s="47"/>
      <c r="AW17" s="47"/>
      <c r="AX17" s="46"/>
      <c r="AY17" s="47">
        <v>12.9</v>
      </c>
      <c r="AZ17" s="47"/>
      <c r="BA17" s="47"/>
      <c r="BB17" s="46"/>
      <c r="BC17" s="46"/>
      <c r="BD17" s="46"/>
      <c r="BE17" s="47"/>
      <c r="BF17" s="46"/>
      <c r="BG17" s="46"/>
      <c r="BH17" s="46"/>
      <c r="BI17" s="47"/>
      <c r="BJ17" s="47"/>
      <c r="BK17" s="47" t="e">
        <f>ROUND(#REF!,0)</f>
        <v>#REF!</v>
      </c>
      <c r="BL17" s="47" t="s">
        <v>196</v>
      </c>
      <c r="BM17" s="40"/>
      <c r="BO17" s="39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HN17" s="40"/>
      <c r="HO17" s="40"/>
      <c r="HP17" s="40"/>
      <c r="HQ17" s="40"/>
      <c r="HR17" s="40"/>
      <c r="HS17" s="40"/>
      <c r="HT17" s="40"/>
      <c r="HU17" s="40"/>
      <c r="HV17" s="40"/>
      <c r="HW17" s="40"/>
      <c r="HX17" s="40"/>
      <c r="HY17" s="40"/>
      <c r="HZ17" s="40"/>
      <c r="IA17" s="40"/>
      <c r="IB17" s="40"/>
      <c r="IC17" s="40"/>
      <c r="ID17" s="40"/>
      <c r="IE17" s="40"/>
      <c r="IF17" s="40"/>
      <c r="IG17" s="40"/>
      <c r="IH17" s="40"/>
      <c r="II17" s="40"/>
      <c r="IJ17" s="40"/>
      <c r="IK17" s="40"/>
      <c r="IL17" s="40"/>
      <c r="IM17" s="40"/>
      <c r="IN17" s="40"/>
      <c r="IO17" s="40"/>
      <c r="IP17" s="40"/>
      <c r="IQ17" s="40"/>
      <c r="IR17" s="40"/>
      <c r="IS17" s="40"/>
      <c r="IT17" s="40"/>
      <c r="IU17" s="40"/>
      <c r="IV17" s="40"/>
      <c r="IW17" s="40"/>
      <c r="IX17" s="40"/>
      <c r="IY17" s="40"/>
      <c r="IZ17" s="40"/>
      <c r="JA17" s="40"/>
      <c r="JB17" s="40"/>
      <c r="JC17" s="40"/>
      <c r="JD17" s="40"/>
      <c r="JE17" s="40"/>
      <c r="JF17" s="40"/>
      <c r="JG17" s="40"/>
      <c r="JH17" s="40"/>
      <c r="JI17" s="40"/>
      <c r="JJ17" s="40"/>
      <c r="JK17" s="40"/>
      <c r="JL17" s="40"/>
      <c r="JM17" s="40"/>
      <c r="JN17" s="40"/>
      <c r="JO17" s="40"/>
      <c r="JP17" s="40"/>
      <c r="JQ17" s="40"/>
      <c r="JR17" s="40"/>
      <c r="JS17" s="40"/>
    </row>
    <row r="18" spans="1:279" ht="18" customHeight="1" x14ac:dyDescent="0.25">
      <c r="A18" s="42">
        <v>12</v>
      </c>
      <c r="B18" s="64" t="s">
        <v>203</v>
      </c>
      <c r="C18" s="43" t="s">
        <v>204</v>
      </c>
      <c r="D18" s="64" t="s">
        <v>205</v>
      </c>
      <c r="E18" s="64" t="s">
        <v>205</v>
      </c>
      <c r="F18" s="65" t="s">
        <v>206</v>
      </c>
      <c r="G18" s="42" t="s">
        <v>152</v>
      </c>
      <c r="H18" s="59" t="s">
        <v>169</v>
      </c>
      <c r="I18" s="66" t="s">
        <v>207</v>
      </c>
      <c r="J18" s="59"/>
      <c r="K18" s="44" t="s">
        <v>171</v>
      </c>
      <c r="L18" s="59">
        <v>1974</v>
      </c>
      <c r="M18" s="42" t="s">
        <v>208</v>
      </c>
      <c r="N18" s="42" t="s">
        <v>144</v>
      </c>
      <c r="O18" s="45">
        <v>27</v>
      </c>
      <c r="P18" s="45">
        <v>4</v>
      </c>
      <c r="Q18" s="45">
        <v>3.4</v>
      </c>
      <c r="R18" s="45"/>
      <c r="S18" s="46">
        <f t="shared" si="0"/>
        <v>108</v>
      </c>
      <c r="T18" s="47">
        <v>4</v>
      </c>
      <c r="U18" s="47">
        <v>2</v>
      </c>
      <c r="V18" s="46"/>
      <c r="W18" s="46"/>
      <c r="X18" s="46"/>
      <c r="Y18" s="48">
        <f t="shared" si="7"/>
        <v>96</v>
      </c>
      <c r="Z18" s="47">
        <v>2</v>
      </c>
      <c r="AA18" s="46"/>
      <c r="AB18" s="46">
        <f t="shared" si="2"/>
        <v>108</v>
      </c>
      <c r="AC18" s="47">
        <f t="shared" si="3"/>
        <v>27</v>
      </c>
      <c r="AD18" s="46" t="s">
        <v>144</v>
      </c>
      <c r="AE18" s="46" t="s">
        <v>146</v>
      </c>
      <c r="AF18" s="48">
        <v>4</v>
      </c>
      <c r="AG18" s="46"/>
      <c r="AH18" s="46">
        <v>4</v>
      </c>
      <c r="AI18" s="47">
        <v>20</v>
      </c>
      <c r="AJ18" s="48">
        <f t="shared" ref="AJ18:AJ49" si="9">AK18+AL18+AM18+AN18</f>
        <v>80</v>
      </c>
      <c r="AK18" s="48"/>
      <c r="AL18" s="46">
        <f>AF18*AI18</f>
        <v>80</v>
      </c>
      <c r="AM18" s="48"/>
      <c r="AN18" s="48"/>
      <c r="AO18" s="47"/>
      <c r="AP18" s="47"/>
      <c r="AQ18" s="47"/>
      <c r="AR18" s="46"/>
      <c r="AS18" s="46"/>
      <c r="AT18" s="47">
        <f t="shared" si="8"/>
        <v>40</v>
      </c>
      <c r="AU18" s="47">
        <v>40</v>
      </c>
      <c r="AV18" s="47">
        <f t="shared" ref="AV18:AV24" si="10">AU18</f>
        <v>40</v>
      </c>
      <c r="AW18" s="47">
        <f>AU18</f>
        <v>40</v>
      </c>
      <c r="AX18" s="46"/>
      <c r="AY18" s="47"/>
      <c r="AZ18" s="47"/>
      <c r="BA18" s="47"/>
      <c r="BB18" s="46"/>
      <c r="BC18" s="46"/>
      <c r="BD18" s="46"/>
      <c r="BE18" s="47"/>
      <c r="BF18" s="46"/>
      <c r="BG18" s="46"/>
      <c r="BH18" s="46">
        <f>AJ18</f>
        <v>80</v>
      </c>
      <c r="BI18" s="47">
        <f>AI18</f>
        <v>20</v>
      </c>
      <c r="BJ18" s="47">
        <v>21985</v>
      </c>
      <c r="BK18" s="47" t="e">
        <f>ROUND(#REF!,0)</f>
        <v>#REF!</v>
      </c>
      <c r="BL18" s="47" t="s">
        <v>147</v>
      </c>
      <c r="BO18" s="39"/>
    </row>
    <row r="19" spans="1:279" ht="18" customHeight="1" x14ac:dyDescent="0.25">
      <c r="A19" s="42">
        <v>13</v>
      </c>
      <c r="B19" s="64" t="s">
        <v>209</v>
      </c>
      <c r="C19" s="43" t="s">
        <v>210</v>
      </c>
      <c r="D19" s="64" t="s">
        <v>205</v>
      </c>
      <c r="E19" s="64" t="s">
        <v>205</v>
      </c>
      <c r="F19" s="65" t="s">
        <v>206</v>
      </c>
      <c r="G19" s="42" t="s">
        <v>152</v>
      </c>
      <c r="H19" s="59" t="s">
        <v>169</v>
      </c>
      <c r="I19" s="66" t="s">
        <v>207</v>
      </c>
      <c r="J19" s="59"/>
      <c r="K19" s="44" t="s">
        <v>171</v>
      </c>
      <c r="L19" s="59">
        <v>2010</v>
      </c>
      <c r="M19" s="42" t="s">
        <v>211</v>
      </c>
      <c r="N19" s="42" t="s">
        <v>144</v>
      </c>
      <c r="O19" s="45">
        <v>32</v>
      </c>
      <c r="P19" s="45">
        <v>7.1</v>
      </c>
      <c r="Q19" s="45">
        <v>6.6</v>
      </c>
      <c r="R19" s="45"/>
      <c r="S19" s="46">
        <f t="shared" si="0"/>
        <v>227.2</v>
      </c>
      <c r="T19" s="47">
        <v>4</v>
      </c>
      <c r="U19" s="47">
        <v>2</v>
      </c>
      <c r="V19" s="46"/>
      <c r="W19" s="46"/>
      <c r="X19" s="46"/>
      <c r="Y19" s="48">
        <f t="shared" si="7"/>
        <v>170.39999999999998</v>
      </c>
      <c r="Z19" s="47">
        <v>2</v>
      </c>
      <c r="AA19" s="46"/>
      <c r="AB19" s="46">
        <f t="shared" si="2"/>
        <v>227.2</v>
      </c>
      <c r="AC19" s="47">
        <f t="shared" si="3"/>
        <v>32</v>
      </c>
      <c r="AD19" s="46" t="s">
        <v>144</v>
      </c>
      <c r="AE19" s="46" t="s">
        <v>146</v>
      </c>
      <c r="AF19" s="67">
        <v>7.1</v>
      </c>
      <c r="AG19" s="46"/>
      <c r="AH19" s="46">
        <v>7.1</v>
      </c>
      <c r="AI19" s="68">
        <v>0</v>
      </c>
      <c r="AJ19" s="48">
        <f t="shared" si="9"/>
        <v>0</v>
      </c>
      <c r="AK19" s="48"/>
      <c r="AL19" s="46"/>
      <c r="AM19" s="48"/>
      <c r="AN19" s="48"/>
      <c r="AO19" s="47"/>
      <c r="AP19" s="47"/>
      <c r="AQ19" s="47"/>
      <c r="AR19" s="46"/>
      <c r="AS19" s="46"/>
      <c r="AT19" s="54">
        <f t="shared" si="8"/>
        <v>40</v>
      </c>
      <c r="AU19" s="54">
        <v>40</v>
      </c>
      <c r="AV19" s="47">
        <f t="shared" si="10"/>
        <v>40</v>
      </c>
      <c r="AW19" s="54">
        <v>40</v>
      </c>
      <c r="AX19" s="46"/>
      <c r="AY19" s="47"/>
      <c r="AZ19" s="47"/>
      <c r="BA19" s="47"/>
      <c r="BB19" s="46"/>
      <c r="BC19" s="46"/>
      <c r="BD19" s="46"/>
      <c r="BE19" s="47"/>
      <c r="BF19" s="46"/>
      <c r="BG19" s="46"/>
      <c r="BH19" s="46"/>
      <c r="BI19" s="47"/>
      <c r="BJ19" s="47">
        <v>32537</v>
      </c>
      <c r="BK19" s="47" t="e">
        <f>ROUND(#REF!,0)</f>
        <v>#REF!</v>
      </c>
      <c r="BL19" s="47" t="s">
        <v>147</v>
      </c>
      <c r="BO19" s="39"/>
    </row>
    <row r="20" spans="1:279" ht="18" customHeight="1" x14ac:dyDescent="0.25">
      <c r="A20" s="42">
        <v>14</v>
      </c>
      <c r="B20" s="64" t="s">
        <v>212</v>
      </c>
      <c r="C20" s="43" t="s">
        <v>213</v>
      </c>
      <c r="D20" s="64" t="s">
        <v>205</v>
      </c>
      <c r="E20" s="64" t="s">
        <v>205</v>
      </c>
      <c r="F20" s="65" t="s">
        <v>206</v>
      </c>
      <c r="G20" s="42" t="s">
        <v>152</v>
      </c>
      <c r="H20" s="59" t="s">
        <v>169</v>
      </c>
      <c r="I20" s="66" t="s">
        <v>207</v>
      </c>
      <c r="J20" s="59"/>
      <c r="K20" s="44" t="s">
        <v>171</v>
      </c>
      <c r="L20" s="59">
        <v>2010</v>
      </c>
      <c r="M20" s="42" t="s">
        <v>214</v>
      </c>
      <c r="N20" s="42" t="s">
        <v>144</v>
      </c>
      <c r="O20" s="45">
        <v>29</v>
      </c>
      <c r="P20" s="45">
        <v>7.1</v>
      </c>
      <c r="Q20" s="45">
        <v>6.6</v>
      </c>
      <c r="R20" s="45"/>
      <c r="S20" s="46">
        <f t="shared" si="0"/>
        <v>205.89999999999998</v>
      </c>
      <c r="T20" s="47">
        <v>4</v>
      </c>
      <c r="U20" s="47">
        <v>2</v>
      </c>
      <c r="V20" s="46"/>
      <c r="W20" s="46"/>
      <c r="X20" s="46"/>
      <c r="Y20" s="48">
        <f t="shared" si="7"/>
        <v>170.39999999999998</v>
      </c>
      <c r="Z20" s="47">
        <v>2</v>
      </c>
      <c r="AA20" s="46"/>
      <c r="AB20" s="46">
        <f t="shared" si="2"/>
        <v>205.89999999999998</v>
      </c>
      <c r="AC20" s="47">
        <f t="shared" si="3"/>
        <v>29</v>
      </c>
      <c r="AD20" s="46" t="s">
        <v>144</v>
      </c>
      <c r="AE20" s="46" t="s">
        <v>146</v>
      </c>
      <c r="AF20" s="67">
        <v>7.1</v>
      </c>
      <c r="AG20" s="46"/>
      <c r="AH20" s="46">
        <v>7.1</v>
      </c>
      <c r="AI20" s="68">
        <v>0</v>
      </c>
      <c r="AJ20" s="48">
        <f t="shared" si="9"/>
        <v>0</v>
      </c>
      <c r="AK20" s="48"/>
      <c r="AL20" s="46"/>
      <c r="AM20" s="48"/>
      <c r="AN20" s="48"/>
      <c r="AO20" s="47"/>
      <c r="AP20" s="47"/>
      <c r="AQ20" s="47"/>
      <c r="AR20" s="46"/>
      <c r="AS20" s="46"/>
      <c r="AT20" s="54">
        <f t="shared" si="8"/>
        <v>60</v>
      </c>
      <c r="AU20" s="54">
        <v>60</v>
      </c>
      <c r="AV20" s="47">
        <f t="shared" si="10"/>
        <v>60</v>
      </c>
      <c r="AW20" s="54">
        <v>60</v>
      </c>
      <c r="AX20" s="46"/>
      <c r="AY20" s="47"/>
      <c r="AZ20" s="47"/>
      <c r="BA20" s="47"/>
      <c r="BB20" s="46"/>
      <c r="BC20" s="46"/>
      <c r="BD20" s="46"/>
      <c r="BE20" s="47"/>
      <c r="BF20" s="46"/>
      <c r="BG20" s="46"/>
      <c r="BH20" s="46"/>
      <c r="BI20" s="47"/>
      <c r="BJ20" s="47">
        <v>34246</v>
      </c>
      <c r="BK20" s="47" t="e">
        <f>ROUND(#REF!,0)</f>
        <v>#REF!</v>
      </c>
      <c r="BL20" s="47" t="s">
        <v>147</v>
      </c>
      <c r="BO20" s="39"/>
    </row>
    <row r="21" spans="1:279" ht="18" customHeight="1" x14ac:dyDescent="0.25">
      <c r="A21" s="42">
        <v>15</v>
      </c>
      <c r="B21" s="64" t="s">
        <v>215</v>
      </c>
      <c r="C21" s="43" t="s">
        <v>216</v>
      </c>
      <c r="D21" s="64" t="s">
        <v>205</v>
      </c>
      <c r="E21" s="64" t="s">
        <v>205</v>
      </c>
      <c r="F21" s="65" t="s">
        <v>206</v>
      </c>
      <c r="G21" s="42" t="s">
        <v>152</v>
      </c>
      <c r="H21" s="59" t="s">
        <v>169</v>
      </c>
      <c r="I21" s="66" t="s">
        <v>207</v>
      </c>
      <c r="J21" s="59"/>
      <c r="K21" s="44" t="s">
        <v>171</v>
      </c>
      <c r="L21" s="59">
        <v>2010</v>
      </c>
      <c r="M21" s="42" t="s">
        <v>217</v>
      </c>
      <c r="N21" s="42" t="s">
        <v>144</v>
      </c>
      <c r="O21" s="45">
        <v>35.200000000000003</v>
      </c>
      <c r="P21" s="45">
        <v>7.3</v>
      </c>
      <c r="Q21" s="45">
        <v>6.8</v>
      </c>
      <c r="R21" s="45"/>
      <c r="S21" s="46">
        <f t="shared" si="0"/>
        <v>256.96000000000004</v>
      </c>
      <c r="T21" s="47">
        <v>4</v>
      </c>
      <c r="U21" s="47">
        <v>2</v>
      </c>
      <c r="V21" s="46"/>
      <c r="W21" s="46"/>
      <c r="X21" s="46"/>
      <c r="Y21" s="48">
        <f t="shared" si="7"/>
        <v>175.2</v>
      </c>
      <c r="Z21" s="47">
        <v>2</v>
      </c>
      <c r="AA21" s="46"/>
      <c r="AB21" s="46">
        <f t="shared" si="2"/>
        <v>256.96000000000004</v>
      </c>
      <c r="AC21" s="47">
        <f t="shared" si="3"/>
        <v>35.200000000000003</v>
      </c>
      <c r="AD21" s="46" t="s">
        <v>144</v>
      </c>
      <c r="AE21" s="46" t="s">
        <v>146</v>
      </c>
      <c r="AF21" s="67">
        <v>7.3</v>
      </c>
      <c r="AG21" s="46"/>
      <c r="AH21" s="46">
        <v>7.3</v>
      </c>
      <c r="AI21" s="68">
        <v>20</v>
      </c>
      <c r="AJ21" s="48">
        <f t="shared" si="9"/>
        <v>146</v>
      </c>
      <c r="AK21" s="48"/>
      <c r="AL21" s="46">
        <f>AF21*AI21</f>
        <v>146</v>
      </c>
      <c r="AM21" s="48"/>
      <c r="AN21" s="48"/>
      <c r="AO21" s="47"/>
      <c r="AP21" s="47"/>
      <c r="AQ21" s="47"/>
      <c r="AR21" s="46"/>
      <c r="AS21" s="46"/>
      <c r="AT21" s="54">
        <f t="shared" si="8"/>
        <v>40</v>
      </c>
      <c r="AU21" s="54">
        <v>40</v>
      </c>
      <c r="AV21" s="47">
        <f t="shared" si="10"/>
        <v>40</v>
      </c>
      <c r="AW21" s="54">
        <v>40</v>
      </c>
      <c r="AX21" s="46"/>
      <c r="AY21" s="47"/>
      <c r="AZ21" s="47"/>
      <c r="BA21" s="47"/>
      <c r="BB21" s="46"/>
      <c r="BC21" s="46"/>
      <c r="BD21" s="46"/>
      <c r="BE21" s="47"/>
      <c r="BF21" s="46"/>
      <c r="BG21" s="46"/>
      <c r="BH21" s="46">
        <f t="shared" ref="BH21:BH52" si="11">AJ21</f>
        <v>146</v>
      </c>
      <c r="BI21" s="47">
        <f t="shared" ref="BI21:BI52" si="12">AI21</f>
        <v>20</v>
      </c>
      <c r="BJ21" s="47">
        <v>35750</v>
      </c>
      <c r="BK21" s="47" t="e">
        <f>ROUND(#REF!,0)</f>
        <v>#REF!</v>
      </c>
      <c r="BL21" s="47" t="s">
        <v>147</v>
      </c>
      <c r="BO21" s="39"/>
    </row>
    <row r="22" spans="1:279" ht="18" customHeight="1" x14ac:dyDescent="0.25">
      <c r="A22" s="42">
        <v>16</v>
      </c>
      <c r="B22" s="64" t="s">
        <v>218</v>
      </c>
      <c r="C22" s="43" t="s">
        <v>219</v>
      </c>
      <c r="D22" s="64" t="s">
        <v>205</v>
      </c>
      <c r="E22" s="64" t="s">
        <v>205</v>
      </c>
      <c r="F22" s="65" t="s">
        <v>220</v>
      </c>
      <c r="G22" s="42" t="s">
        <v>139</v>
      </c>
      <c r="H22" s="59" t="s">
        <v>140</v>
      </c>
      <c r="I22" s="66" t="s">
        <v>207</v>
      </c>
      <c r="J22" s="59"/>
      <c r="K22" s="44" t="s">
        <v>177</v>
      </c>
      <c r="L22" s="59">
        <v>1998</v>
      </c>
      <c r="M22" s="42" t="s">
        <v>221</v>
      </c>
      <c r="N22" s="42" t="s">
        <v>144</v>
      </c>
      <c r="O22" s="45">
        <v>31</v>
      </c>
      <c r="P22" s="45">
        <v>9.6</v>
      </c>
      <c r="Q22" s="45">
        <v>7.1</v>
      </c>
      <c r="R22" s="45">
        <f>1+1</f>
        <v>2</v>
      </c>
      <c r="S22" s="46">
        <f t="shared" si="0"/>
        <v>297.59999999999997</v>
      </c>
      <c r="T22" s="47">
        <v>4</v>
      </c>
      <c r="U22" s="47">
        <v>2</v>
      </c>
      <c r="V22" s="46"/>
      <c r="W22" s="46"/>
      <c r="X22" s="46"/>
      <c r="Y22" s="48">
        <f t="shared" si="7"/>
        <v>230.39999999999998</v>
      </c>
      <c r="Z22" s="47">
        <v>2</v>
      </c>
      <c r="AA22" s="46"/>
      <c r="AB22" s="46">
        <f t="shared" si="2"/>
        <v>297.59999999999997</v>
      </c>
      <c r="AC22" s="47">
        <f t="shared" si="3"/>
        <v>31</v>
      </c>
      <c r="AD22" s="46" t="s">
        <v>145</v>
      </c>
      <c r="AE22" s="46" t="s">
        <v>146</v>
      </c>
      <c r="AF22" s="48">
        <v>9.6</v>
      </c>
      <c r="AG22" s="46">
        <v>9.6</v>
      </c>
      <c r="AH22" s="46"/>
      <c r="AI22" s="54">
        <v>35</v>
      </c>
      <c r="AJ22" s="48">
        <f t="shared" si="9"/>
        <v>336</v>
      </c>
      <c r="AK22" s="46">
        <f>AF22*AI22-AL22-AM22-AN22</f>
        <v>336</v>
      </c>
      <c r="AL22" s="46"/>
      <c r="AM22" s="48"/>
      <c r="AN22" s="48"/>
      <c r="AO22" s="47">
        <f t="shared" si="6"/>
        <v>58</v>
      </c>
      <c r="AP22" s="47">
        <v>58</v>
      </c>
      <c r="AQ22" s="47"/>
      <c r="AR22" s="46"/>
      <c r="AS22" s="46"/>
      <c r="AT22" s="47">
        <f t="shared" si="8"/>
        <v>58</v>
      </c>
      <c r="AU22" s="47">
        <v>58</v>
      </c>
      <c r="AV22" s="47">
        <f t="shared" si="10"/>
        <v>58</v>
      </c>
      <c r="AW22" s="47">
        <f>AU22</f>
        <v>58</v>
      </c>
      <c r="AX22" s="46"/>
      <c r="AY22" s="47"/>
      <c r="AZ22" s="47"/>
      <c r="BA22" s="47"/>
      <c r="BB22" s="46"/>
      <c r="BC22" s="46"/>
      <c r="BD22" s="46"/>
      <c r="BE22" s="47"/>
      <c r="BF22" s="46"/>
      <c r="BG22" s="46"/>
      <c r="BH22" s="46">
        <f t="shared" si="11"/>
        <v>336</v>
      </c>
      <c r="BI22" s="47">
        <f t="shared" si="12"/>
        <v>35</v>
      </c>
      <c r="BJ22" s="47">
        <v>60209</v>
      </c>
      <c r="BK22" s="47" t="e">
        <f>ROUND(#REF!,0)</f>
        <v>#REF!</v>
      </c>
      <c r="BL22" s="47" t="s">
        <v>147</v>
      </c>
      <c r="BO22" s="39"/>
    </row>
    <row r="23" spans="1:279" ht="18" customHeight="1" x14ac:dyDescent="0.25">
      <c r="A23" s="42">
        <v>17</v>
      </c>
      <c r="B23" s="64" t="s">
        <v>222</v>
      </c>
      <c r="C23" s="43" t="s">
        <v>223</v>
      </c>
      <c r="D23" s="64" t="s">
        <v>205</v>
      </c>
      <c r="E23" s="64" t="s">
        <v>205</v>
      </c>
      <c r="F23" s="65" t="s">
        <v>224</v>
      </c>
      <c r="G23" s="65" t="s">
        <v>139</v>
      </c>
      <c r="H23" s="59" t="s">
        <v>140</v>
      </c>
      <c r="I23" s="66" t="s">
        <v>207</v>
      </c>
      <c r="J23" s="59"/>
      <c r="K23" s="69" t="s">
        <v>225</v>
      </c>
      <c r="L23" s="59">
        <v>2001</v>
      </c>
      <c r="M23" s="42" t="s">
        <v>226</v>
      </c>
      <c r="N23" s="42" t="s">
        <v>145</v>
      </c>
      <c r="O23" s="45">
        <v>48</v>
      </c>
      <c r="P23" s="45">
        <v>36</v>
      </c>
      <c r="Q23" s="45">
        <v>30</v>
      </c>
      <c r="R23" s="45">
        <v>6</v>
      </c>
      <c r="S23" s="46">
        <f t="shared" si="0"/>
        <v>1728</v>
      </c>
      <c r="T23" s="47">
        <v>4</v>
      </c>
      <c r="U23" s="47">
        <v>2</v>
      </c>
      <c r="V23" s="46"/>
      <c r="W23" s="46"/>
      <c r="X23" s="46"/>
      <c r="Y23" s="48">
        <f t="shared" si="7"/>
        <v>864</v>
      </c>
      <c r="Z23" s="47">
        <v>2</v>
      </c>
      <c r="AA23" s="46"/>
      <c r="AB23" s="46">
        <f t="shared" si="2"/>
        <v>1728</v>
      </c>
      <c r="AC23" s="47">
        <f t="shared" si="3"/>
        <v>48</v>
      </c>
      <c r="AD23" s="46" t="s">
        <v>145</v>
      </c>
      <c r="AE23" s="46" t="s">
        <v>146</v>
      </c>
      <c r="AF23" s="48">
        <v>36</v>
      </c>
      <c r="AG23" s="46">
        <v>30</v>
      </c>
      <c r="AH23" s="46">
        <v>6</v>
      </c>
      <c r="AI23" s="47">
        <v>111</v>
      </c>
      <c r="AJ23" s="48">
        <f t="shared" si="9"/>
        <v>3996</v>
      </c>
      <c r="AK23" s="46">
        <f>AF23*AI23-AL23-AM23-AN23</f>
        <v>3330</v>
      </c>
      <c r="AL23" s="46"/>
      <c r="AM23" s="48"/>
      <c r="AN23" s="48">
        <f>AH23*AI23</f>
        <v>666</v>
      </c>
      <c r="AO23" s="47">
        <f t="shared" si="6"/>
        <v>10</v>
      </c>
      <c r="AP23" s="47">
        <v>10</v>
      </c>
      <c r="AQ23" s="47"/>
      <c r="AR23" s="46"/>
      <c r="AS23" s="46"/>
      <c r="AT23" s="47">
        <f t="shared" si="8"/>
        <v>200</v>
      </c>
      <c r="AU23" s="47">
        <v>200</v>
      </c>
      <c r="AV23" s="47">
        <f t="shared" si="10"/>
        <v>200</v>
      </c>
      <c r="AW23" s="47">
        <f>AU23</f>
        <v>200</v>
      </c>
      <c r="AX23" s="46"/>
      <c r="AY23" s="47"/>
      <c r="AZ23" s="47"/>
      <c r="BA23" s="47"/>
      <c r="BB23" s="46"/>
      <c r="BC23" s="46"/>
      <c r="BD23" s="46"/>
      <c r="BE23" s="47"/>
      <c r="BF23" s="46"/>
      <c r="BG23" s="46"/>
      <c r="BH23" s="46">
        <f t="shared" si="11"/>
        <v>3996</v>
      </c>
      <c r="BI23" s="47">
        <f t="shared" si="12"/>
        <v>111</v>
      </c>
      <c r="BJ23" s="47">
        <v>342331</v>
      </c>
      <c r="BK23" s="47" t="e">
        <f>ROUND(#REF!,0)</f>
        <v>#REF!</v>
      </c>
      <c r="BL23" s="47" t="s">
        <v>147</v>
      </c>
      <c r="BO23" s="39"/>
    </row>
    <row r="24" spans="1:279" ht="18" customHeight="1" x14ac:dyDescent="0.25">
      <c r="A24" s="42">
        <v>18</v>
      </c>
      <c r="B24" s="64" t="s">
        <v>227</v>
      </c>
      <c r="C24" s="43" t="s">
        <v>228</v>
      </c>
      <c r="D24" s="42" t="s">
        <v>205</v>
      </c>
      <c r="E24" s="64" t="s">
        <v>229</v>
      </c>
      <c r="F24" s="65" t="s">
        <v>230</v>
      </c>
      <c r="G24" s="65" t="s">
        <v>139</v>
      </c>
      <c r="H24" s="42" t="s">
        <v>140</v>
      </c>
      <c r="I24" s="66" t="s">
        <v>141</v>
      </c>
      <c r="J24" s="42"/>
      <c r="K24" s="44" t="s">
        <v>231</v>
      </c>
      <c r="L24" s="42">
        <v>1999</v>
      </c>
      <c r="M24" s="42" t="s">
        <v>164</v>
      </c>
      <c r="N24" s="42" t="s">
        <v>144</v>
      </c>
      <c r="O24" s="45">
        <v>71</v>
      </c>
      <c r="P24" s="45">
        <v>12</v>
      </c>
      <c r="Q24" s="45">
        <v>9.25</v>
      </c>
      <c r="R24" s="45">
        <v>0.75</v>
      </c>
      <c r="S24" s="46">
        <f t="shared" si="0"/>
        <v>852</v>
      </c>
      <c r="T24" s="47">
        <v>4</v>
      </c>
      <c r="U24" s="47">
        <v>2</v>
      </c>
      <c r="V24" s="46"/>
      <c r="W24" s="46"/>
      <c r="X24" s="46"/>
      <c r="Y24" s="48">
        <f t="shared" si="7"/>
        <v>288</v>
      </c>
      <c r="Z24" s="47">
        <v>2</v>
      </c>
      <c r="AA24" s="49">
        <v>38.44</v>
      </c>
      <c r="AB24" s="46">
        <f t="shared" si="2"/>
        <v>852</v>
      </c>
      <c r="AC24" s="47">
        <f t="shared" si="3"/>
        <v>71</v>
      </c>
      <c r="AD24" s="46" t="s">
        <v>145</v>
      </c>
      <c r="AE24" s="46" t="s">
        <v>146</v>
      </c>
      <c r="AF24" s="48">
        <v>17.5</v>
      </c>
      <c r="AG24" s="46">
        <v>15.5</v>
      </c>
      <c r="AH24" s="46">
        <v>2</v>
      </c>
      <c r="AI24" s="47">
        <v>233</v>
      </c>
      <c r="AJ24" s="48">
        <f t="shared" si="9"/>
        <v>4077.5</v>
      </c>
      <c r="AK24" s="46">
        <f>AF24*AI24-AL24-AM24-AN24</f>
        <v>3611.5</v>
      </c>
      <c r="AL24" s="46"/>
      <c r="AM24" s="48">
        <f>AH24*AI24</f>
        <v>466</v>
      </c>
      <c r="AN24" s="48"/>
      <c r="AO24" s="47">
        <f t="shared" si="6"/>
        <v>366</v>
      </c>
      <c r="AP24" s="47"/>
      <c r="AQ24" s="47">
        <v>366</v>
      </c>
      <c r="AR24" s="46"/>
      <c r="AS24" s="46"/>
      <c r="AT24" s="54">
        <f t="shared" si="8"/>
        <v>335</v>
      </c>
      <c r="AU24" s="54">
        <v>155.6</v>
      </c>
      <c r="AV24" s="47">
        <f t="shared" si="10"/>
        <v>155.6</v>
      </c>
      <c r="AW24" s="54">
        <f>AU24</f>
        <v>155.6</v>
      </c>
      <c r="AX24" s="53">
        <v>179.4</v>
      </c>
      <c r="AY24" s="47"/>
      <c r="AZ24" s="47"/>
      <c r="BA24" s="47"/>
      <c r="BB24" s="46"/>
      <c r="BC24" s="46"/>
      <c r="BD24" s="46"/>
      <c r="BE24" s="47"/>
      <c r="BF24" s="46"/>
      <c r="BG24" s="46"/>
      <c r="BH24" s="46">
        <f t="shared" si="11"/>
        <v>4077.5</v>
      </c>
      <c r="BI24" s="47">
        <f t="shared" si="12"/>
        <v>233</v>
      </c>
      <c r="BJ24" s="47">
        <v>287515</v>
      </c>
      <c r="BK24" s="47" t="e">
        <f>ROUND(#REF!,0)</f>
        <v>#REF!</v>
      </c>
      <c r="BL24" s="47" t="s">
        <v>147</v>
      </c>
      <c r="BO24" s="39"/>
    </row>
    <row r="25" spans="1:279" ht="18" customHeight="1" x14ac:dyDescent="0.25">
      <c r="A25" s="42">
        <v>19</v>
      </c>
      <c r="B25" s="70" t="s">
        <v>232</v>
      </c>
      <c r="C25" s="71" t="s">
        <v>233</v>
      </c>
      <c r="D25" s="70" t="s">
        <v>234</v>
      </c>
      <c r="E25" s="70" t="s">
        <v>235</v>
      </c>
      <c r="F25" s="72" t="s">
        <v>236</v>
      </c>
      <c r="G25" s="42" t="s">
        <v>152</v>
      </c>
      <c r="H25" s="73" t="s">
        <v>140</v>
      </c>
      <c r="I25" s="74" t="s">
        <v>237</v>
      </c>
      <c r="J25" s="73"/>
      <c r="K25" s="44" t="s">
        <v>177</v>
      </c>
      <c r="L25" s="73"/>
      <c r="M25" s="42" t="s">
        <v>238</v>
      </c>
      <c r="N25" s="42" t="s">
        <v>144</v>
      </c>
      <c r="O25" s="45">
        <v>27</v>
      </c>
      <c r="P25" s="45">
        <v>5.6</v>
      </c>
      <c r="Q25" s="45">
        <v>4.3</v>
      </c>
      <c r="R25" s="45">
        <f>0.4+0.4</f>
        <v>0.8</v>
      </c>
      <c r="S25" s="46">
        <f t="shared" si="0"/>
        <v>151.19999999999999</v>
      </c>
      <c r="T25" s="47">
        <v>4</v>
      </c>
      <c r="U25" s="47">
        <v>2</v>
      </c>
      <c r="V25" s="46"/>
      <c r="W25" s="46"/>
      <c r="X25" s="46"/>
      <c r="Y25" s="48">
        <f t="shared" si="7"/>
        <v>134.39999999999998</v>
      </c>
      <c r="Z25" s="47">
        <v>2</v>
      </c>
      <c r="AA25" s="49"/>
      <c r="AB25" s="46">
        <f t="shared" si="2"/>
        <v>151.19999999999999</v>
      </c>
      <c r="AC25" s="47">
        <f t="shared" si="3"/>
        <v>27</v>
      </c>
      <c r="AD25" s="46" t="s">
        <v>144</v>
      </c>
      <c r="AE25" s="46" t="s">
        <v>146</v>
      </c>
      <c r="AF25" s="48">
        <v>5.6</v>
      </c>
      <c r="AG25" s="46">
        <v>5.6</v>
      </c>
      <c r="AH25" s="46"/>
      <c r="AI25" s="54">
        <v>30</v>
      </c>
      <c r="AJ25" s="48">
        <f t="shared" si="9"/>
        <v>168</v>
      </c>
      <c r="AK25" s="48"/>
      <c r="AL25" s="46">
        <f>AF25*AI25</f>
        <v>168</v>
      </c>
      <c r="AM25" s="48"/>
      <c r="AN25" s="48"/>
      <c r="AO25" s="47"/>
      <c r="AP25" s="47"/>
      <c r="AQ25" s="47"/>
      <c r="AR25" s="46"/>
      <c r="AS25" s="46"/>
      <c r="AT25" s="47"/>
      <c r="AU25" s="47"/>
      <c r="AV25" s="47"/>
      <c r="AW25" s="47"/>
      <c r="AX25" s="46"/>
      <c r="AY25" s="47"/>
      <c r="AZ25" s="47"/>
      <c r="BA25" s="47"/>
      <c r="BB25" s="46"/>
      <c r="BC25" s="46"/>
      <c r="BD25" s="46"/>
      <c r="BE25" s="47"/>
      <c r="BF25" s="46"/>
      <c r="BG25" s="46"/>
      <c r="BH25" s="46">
        <f t="shared" si="11"/>
        <v>168</v>
      </c>
      <c r="BI25" s="47">
        <f t="shared" si="12"/>
        <v>30</v>
      </c>
      <c r="BJ25" s="47">
        <v>27275</v>
      </c>
      <c r="BK25" s="47" t="e">
        <f>ROUND(#REF!,0)</f>
        <v>#REF!</v>
      </c>
      <c r="BL25" s="47" t="s">
        <v>147</v>
      </c>
      <c r="BM25" s="40"/>
      <c r="BO25" s="39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  <c r="IX25" s="40"/>
      <c r="IY25" s="40"/>
      <c r="IZ25" s="40"/>
      <c r="JA25" s="40"/>
      <c r="JB25" s="40"/>
      <c r="JC25" s="40"/>
      <c r="JD25" s="40"/>
      <c r="JE25" s="40"/>
      <c r="JF25" s="40"/>
      <c r="JG25" s="40"/>
      <c r="JH25" s="40"/>
      <c r="JI25" s="40"/>
      <c r="JJ25" s="40"/>
      <c r="JK25" s="40"/>
      <c r="JL25" s="40"/>
      <c r="JM25" s="40"/>
      <c r="JN25" s="40"/>
      <c r="JO25" s="40"/>
      <c r="JP25" s="40"/>
      <c r="JQ25" s="40"/>
      <c r="JR25" s="40"/>
      <c r="JS25" s="40"/>
    </row>
    <row r="26" spans="1:279" ht="18" customHeight="1" x14ac:dyDescent="0.25">
      <c r="A26" s="42">
        <v>20</v>
      </c>
      <c r="B26" s="70" t="s">
        <v>239</v>
      </c>
      <c r="C26" s="71" t="s">
        <v>240</v>
      </c>
      <c r="D26" s="70" t="s">
        <v>234</v>
      </c>
      <c r="E26" s="70" t="s">
        <v>234</v>
      </c>
      <c r="F26" s="72" t="s">
        <v>241</v>
      </c>
      <c r="G26" s="42" t="s">
        <v>152</v>
      </c>
      <c r="H26" s="75" t="s">
        <v>140</v>
      </c>
      <c r="I26" s="74" t="s">
        <v>237</v>
      </c>
      <c r="J26" s="75"/>
      <c r="K26" s="44" t="s">
        <v>242</v>
      </c>
      <c r="L26" s="75">
        <v>1983</v>
      </c>
      <c r="M26" s="42" t="s">
        <v>243</v>
      </c>
      <c r="N26" s="42" t="s">
        <v>144</v>
      </c>
      <c r="O26" s="45">
        <v>24</v>
      </c>
      <c r="P26" s="45">
        <v>6.5</v>
      </c>
      <c r="Q26" s="45">
        <v>4</v>
      </c>
      <c r="R26" s="45">
        <f>1+1</f>
        <v>2</v>
      </c>
      <c r="S26" s="46">
        <f t="shared" si="0"/>
        <v>156</v>
      </c>
      <c r="T26" s="47">
        <v>4</v>
      </c>
      <c r="U26" s="47">
        <v>2</v>
      </c>
      <c r="V26" s="46">
        <v>16</v>
      </c>
      <c r="W26" s="46"/>
      <c r="X26" s="46"/>
      <c r="Y26" s="48">
        <f t="shared" si="7"/>
        <v>156</v>
      </c>
      <c r="Z26" s="47">
        <v>2</v>
      </c>
      <c r="AA26" s="49"/>
      <c r="AB26" s="46">
        <f t="shared" si="2"/>
        <v>156</v>
      </c>
      <c r="AC26" s="47">
        <f t="shared" si="3"/>
        <v>24</v>
      </c>
      <c r="AD26" s="46" t="s">
        <v>144</v>
      </c>
      <c r="AE26" s="46" t="s">
        <v>146</v>
      </c>
      <c r="AF26" s="48">
        <v>6.5</v>
      </c>
      <c r="AG26" s="46">
        <v>6.5</v>
      </c>
      <c r="AH26" s="46"/>
      <c r="AI26" s="47">
        <v>50</v>
      </c>
      <c r="AJ26" s="48">
        <f t="shared" si="9"/>
        <v>325</v>
      </c>
      <c r="AK26" s="48"/>
      <c r="AL26" s="46">
        <f>AF26*AI26</f>
        <v>325</v>
      </c>
      <c r="AM26" s="48"/>
      <c r="AN26" s="48"/>
      <c r="AO26" s="47"/>
      <c r="AP26" s="54">
        <v>0</v>
      </c>
      <c r="AQ26" s="47"/>
      <c r="AR26" s="46"/>
      <c r="AS26" s="46"/>
      <c r="AT26" s="47"/>
      <c r="AU26" s="47"/>
      <c r="AV26" s="47"/>
      <c r="AW26" s="47"/>
      <c r="AX26" s="46"/>
      <c r="AY26" s="47"/>
      <c r="AZ26" s="47"/>
      <c r="BA26" s="47"/>
      <c r="BB26" s="46"/>
      <c r="BC26" s="46"/>
      <c r="BD26" s="46"/>
      <c r="BE26" s="47"/>
      <c r="BF26" s="46"/>
      <c r="BG26" s="46"/>
      <c r="BH26" s="46">
        <f t="shared" si="11"/>
        <v>325</v>
      </c>
      <c r="BI26" s="47">
        <f t="shared" si="12"/>
        <v>50</v>
      </c>
      <c r="BJ26" s="47">
        <v>31954</v>
      </c>
      <c r="BK26" s="47" t="e">
        <f>ROUND(#REF!,0)</f>
        <v>#REF!</v>
      </c>
      <c r="BL26" s="47" t="s">
        <v>147</v>
      </c>
      <c r="BM26" s="40"/>
      <c r="BO26" s="39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  <c r="IX26" s="40"/>
      <c r="IY26" s="40"/>
      <c r="IZ26" s="40"/>
      <c r="JA26" s="40"/>
      <c r="JB26" s="40"/>
      <c r="JC26" s="40"/>
      <c r="JD26" s="40"/>
      <c r="JE26" s="40"/>
      <c r="JF26" s="40"/>
      <c r="JG26" s="40"/>
      <c r="JH26" s="40"/>
      <c r="JI26" s="40"/>
      <c r="JJ26" s="40"/>
      <c r="JK26" s="40"/>
      <c r="JL26" s="40"/>
      <c r="JM26" s="40"/>
      <c r="JN26" s="40"/>
      <c r="JO26" s="40"/>
      <c r="JP26" s="40"/>
      <c r="JQ26" s="40"/>
      <c r="JR26" s="40"/>
      <c r="JS26" s="40"/>
    </row>
    <row r="27" spans="1:279" ht="18" customHeight="1" x14ac:dyDescent="0.25">
      <c r="A27" s="42">
        <v>21</v>
      </c>
      <c r="B27" s="70" t="s">
        <v>244</v>
      </c>
      <c r="C27" s="71" t="s">
        <v>245</v>
      </c>
      <c r="D27" s="70" t="s">
        <v>234</v>
      </c>
      <c r="E27" s="70" t="s">
        <v>234</v>
      </c>
      <c r="F27" s="72" t="s">
        <v>246</v>
      </c>
      <c r="G27" s="42" t="s">
        <v>139</v>
      </c>
      <c r="H27" s="75" t="s">
        <v>140</v>
      </c>
      <c r="I27" s="74" t="s">
        <v>237</v>
      </c>
      <c r="J27" s="75"/>
      <c r="K27" s="44" t="s">
        <v>142</v>
      </c>
      <c r="L27" s="75">
        <v>2002</v>
      </c>
      <c r="M27" s="42" t="s">
        <v>247</v>
      </c>
      <c r="N27" s="42" t="s">
        <v>144</v>
      </c>
      <c r="O27" s="45">
        <v>40</v>
      </c>
      <c r="P27" s="45">
        <v>24.6</v>
      </c>
      <c r="Q27" s="45">
        <v>16.100000000000001</v>
      </c>
      <c r="R27" s="45">
        <f>4+4</f>
        <v>8</v>
      </c>
      <c r="S27" s="46">
        <f t="shared" si="0"/>
        <v>984</v>
      </c>
      <c r="T27" s="47">
        <v>4</v>
      </c>
      <c r="U27" s="47">
        <v>2</v>
      </c>
      <c r="V27" s="46"/>
      <c r="W27" s="46"/>
      <c r="X27" s="46"/>
      <c r="Y27" s="48">
        <f t="shared" si="7"/>
        <v>590.40000000000009</v>
      </c>
      <c r="Z27" s="47">
        <v>2</v>
      </c>
      <c r="AA27" s="49"/>
      <c r="AB27" s="46">
        <f t="shared" si="2"/>
        <v>984</v>
      </c>
      <c r="AC27" s="47">
        <f t="shared" si="3"/>
        <v>40</v>
      </c>
      <c r="AD27" s="46" t="s">
        <v>145</v>
      </c>
      <c r="AE27" s="46" t="s">
        <v>146</v>
      </c>
      <c r="AF27" s="48">
        <v>24.6</v>
      </c>
      <c r="AG27" s="46">
        <v>16.100000000000001</v>
      </c>
      <c r="AH27" s="46">
        <v>8.5</v>
      </c>
      <c r="AI27" s="47">
        <v>125</v>
      </c>
      <c r="AJ27" s="48">
        <f t="shared" si="9"/>
        <v>3075</v>
      </c>
      <c r="AK27" s="46">
        <f t="shared" ref="AK27:AK42" si="13">AF27*AI27-AL27-AM27-AN27</f>
        <v>2012.5</v>
      </c>
      <c r="AL27" s="46"/>
      <c r="AM27" s="48"/>
      <c r="AN27" s="48">
        <f>AH27*AI27</f>
        <v>1062.5</v>
      </c>
      <c r="AO27" s="47">
        <f t="shared" si="6"/>
        <v>227</v>
      </c>
      <c r="AP27" s="47"/>
      <c r="AQ27" s="47">
        <v>227</v>
      </c>
      <c r="AR27" s="46"/>
      <c r="AS27" s="46"/>
      <c r="AT27" s="47">
        <f t="shared" ref="AT27:AT47" si="14">AU27+AX27+AY27</f>
        <v>271</v>
      </c>
      <c r="AU27" s="47">
        <v>44</v>
      </c>
      <c r="AV27" s="47">
        <f>AU27</f>
        <v>44</v>
      </c>
      <c r="AW27" s="47">
        <f>AU27</f>
        <v>44</v>
      </c>
      <c r="AX27" s="46">
        <v>227</v>
      </c>
      <c r="AY27" s="47"/>
      <c r="AZ27" s="47"/>
      <c r="BA27" s="47"/>
      <c r="BB27" s="46"/>
      <c r="BC27" s="46"/>
      <c r="BD27" s="46"/>
      <c r="BE27" s="47"/>
      <c r="BF27" s="46"/>
      <c r="BG27" s="46"/>
      <c r="BH27" s="46">
        <f t="shared" si="11"/>
        <v>3075</v>
      </c>
      <c r="BI27" s="47">
        <f t="shared" si="12"/>
        <v>125</v>
      </c>
      <c r="BJ27" s="47">
        <v>232151</v>
      </c>
      <c r="BK27" s="47" t="e">
        <f>ROUND(#REF!,0)</f>
        <v>#REF!</v>
      </c>
      <c r="BL27" s="47" t="s">
        <v>147</v>
      </c>
      <c r="BM27" s="40"/>
      <c r="BO27" s="39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  <c r="FL27" s="40"/>
      <c r="FM27" s="40"/>
      <c r="FN27" s="40"/>
      <c r="FO27" s="40"/>
      <c r="FP27" s="40"/>
      <c r="FQ27" s="40"/>
      <c r="FR27" s="40"/>
      <c r="FS27" s="40"/>
      <c r="FT27" s="40"/>
      <c r="FU27" s="40"/>
      <c r="FV27" s="40"/>
      <c r="FW27" s="40"/>
      <c r="FX27" s="40"/>
      <c r="FY27" s="40"/>
      <c r="FZ27" s="40"/>
      <c r="GA27" s="40"/>
      <c r="GB27" s="40"/>
      <c r="GC27" s="40"/>
      <c r="GD27" s="40"/>
      <c r="GE27" s="40"/>
      <c r="GF27" s="40"/>
      <c r="GG27" s="40"/>
      <c r="GH27" s="40"/>
      <c r="GI27" s="40"/>
      <c r="GJ27" s="40"/>
      <c r="GK27" s="40"/>
      <c r="GL27" s="40"/>
      <c r="GM27" s="40"/>
      <c r="GN27" s="40"/>
      <c r="GO27" s="40"/>
      <c r="GP27" s="40"/>
      <c r="GQ27" s="40"/>
      <c r="GR27" s="40"/>
      <c r="GS27" s="40"/>
      <c r="GT27" s="40"/>
      <c r="GU27" s="40"/>
      <c r="GV27" s="40"/>
      <c r="GW27" s="40"/>
      <c r="GX27" s="40"/>
      <c r="GY27" s="40"/>
      <c r="GZ27" s="40"/>
      <c r="HA27" s="40"/>
      <c r="HB27" s="40"/>
      <c r="HC27" s="40"/>
      <c r="HD27" s="40"/>
      <c r="HE27" s="40"/>
      <c r="HF27" s="40"/>
      <c r="HG27" s="40"/>
      <c r="HH27" s="40"/>
      <c r="HI27" s="40"/>
      <c r="HJ27" s="40"/>
      <c r="HK27" s="40"/>
      <c r="HL27" s="40"/>
      <c r="HM27" s="40"/>
      <c r="HN27" s="40"/>
      <c r="HO27" s="40"/>
      <c r="HP27" s="40"/>
      <c r="HQ27" s="40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  <c r="IW27" s="40"/>
      <c r="IX27" s="40"/>
      <c r="IY27" s="40"/>
      <c r="IZ27" s="40"/>
      <c r="JA27" s="40"/>
      <c r="JB27" s="40"/>
      <c r="JC27" s="40"/>
      <c r="JD27" s="40"/>
      <c r="JE27" s="40"/>
      <c r="JF27" s="40"/>
      <c r="JG27" s="40"/>
      <c r="JH27" s="40"/>
      <c r="JI27" s="40"/>
      <c r="JJ27" s="40"/>
      <c r="JK27" s="40"/>
      <c r="JL27" s="40"/>
      <c r="JM27" s="40"/>
      <c r="JN27" s="40"/>
      <c r="JO27" s="40"/>
      <c r="JP27" s="40"/>
      <c r="JQ27" s="40"/>
      <c r="JR27" s="40"/>
      <c r="JS27" s="40"/>
    </row>
    <row r="28" spans="1:279" ht="18" customHeight="1" x14ac:dyDescent="0.25">
      <c r="A28" s="42">
        <v>22</v>
      </c>
      <c r="B28" s="70" t="s">
        <v>248</v>
      </c>
      <c r="C28" s="71" t="s">
        <v>249</v>
      </c>
      <c r="D28" s="70" t="s">
        <v>234</v>
      </c>
      <c r="E28" s="70" t="s">
        <v>234</v>
      </c>
      <c r="F28" s="72" t="s">
        <v>250</v>
      </c>
      <c r="G28" s="42" t="s">
        <v>139</v>
      </c>
      <c r="H28" s="75" t="s">
        <v>140</v>
      </c>
      <c r="I28" s="74" t="s">
        <v>237</v>
      </c>
      <c r="J28" s="75"/>
      <c r="K28" s="44" t="s">
        <v>142</v>
      </c>
      <c r="L28" s="75">
        <v>2002</v>
      </c>
      <c r="M28" s="42" t="s">
        <v>247</v>
      </c>
      <c r="N28" s="42" t="s">
        <v>144</v>
      </c>
      <c r="O28" s="45">
        <v>40</v>
      </c>
      <c r="P28" s="45">
        <v>24.6</v>
      </c>
      <c r="Q28" s="45">
        <v>16.5</v>
      </c>
      <c r="R28" s="45">
        <f>4+4</f>
        <v>8</v>
      </c>
      <c r="S28" s="46">
        <f t="shared" si="0"/>
        <v>984</v>
      </c>
      <c r="T28" s="47">
        <v>4</v>
      </c>
      <c r="U28" s="47">
        <v>2</v>
      </c>
      <c r="V28" s="46"/>
      <c r="W28" s="46"/>
      <c r="X28" s="46"/>
      <c r="Y28" s="48">
        <f t="shared" si="7"/>
        <v>590.40000000000009</v>
      </c>
      <c r="Z28" s="47">
        <v>2</v>
      </c>
      <c r="AA28" s="49"/>
      <c r="AB28" s="46">
        <f t="shared" si="2"/>
        <v>984</v>
      </c>
      <c r="AC28" s="47">
        <f t="shared" si="3"/>
        <v>40</v>
      </c>
      <c r="AD28" s="46" t="s">
        <v>145</v>
      </c>
      <c r="AE28" s="46" t="s">
        <v>146</v>
      </c>
      <c r="AF28" s="48">
        <v>24.6</v>
      </c>
      <c r="AG28" s="46">
        <v>16.5</v>
      </c>
      <c r="AH28" s="46">
        <v>8.1</v>
      </c>
      <c r="AI28" s="47">
        <v>170</v>
      </c>
      <c r="AJ28" s="48">
        <f t="shared" si="9"/>
        <v>4182</v>
      </c>
      <c r="AK28" s="46">
        <f t="shared" si="13"/>
        <v>2805</v>
      </c>
      <c r="AL28" s="46"/>
      <c r="AM28" s="48"/>
      <c r="AN28" s="48">
        <f>AH28*AI28</f>
        <v>1377</v>
      </c>
      <c r="AO28" s="47">
        <f t="shared" si="6"/>
        <v>242</v>
      </c>
      <c r="AP28" s="47"/>
      <c r="AQ28" s="47">
        <v>242</v>
      </c>
      <c r="AR28" s="46"/>
      <c r="AS28" s="46"/>
      <c r="AT28" s="47">
        <f t="shared" si="14"/>
        <v>282</v>
      </c>
      <c r="AU28" s="47"/>
      <c r="AV28" s="47"/>
      <c r="AW28" s="47"/>
      <c r="AX28" s="46">
        <v>282</v>
      </c>
      <c r="AY28" s="47"/>
      <c r="AZ28" s="47"/>
      <c r="BA28" s="47"/>
      <c r="BB28" s="46"/>
      <c r="BC28" s="46"/>
      <c r="BD28" s="46"/>
      <c r="BE28" s="47"/>
      <c r="BF28" s="46"/>
      <c r="BG28" s="46"/>
      <c r="BH28" s="46">
        <f t="shared" si="11"/>
        <v>4182</v>
      </c>
      <c r="BI28" s="47">
        <f t="shared" si="12"/>
        <v>170</v>
      </c>
      <c r="BJ28" s="47">
        <v>268656</v>
      </c>
      <c r="BK28" s="47" t="e">
        <f>ROUND(#REF!,0)</f>
        <v>#REF!</v>
      </c>
      <c r="BL28" s="47" t="s">
        <v>147</v>
      </c>
      <c r="BM28" s="40"/>
      <c r="BO28" s="39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  <c r="IW28" s="40"/>
      <c r="IX28" s="40"/>
      <c r="IY28" s="40"/>
      <c r="IZ28" s="40"/>
      <c r="JA28" s="40"/>
      <c r="JB28" s="40"/>
      <c r="JC28" s="40"/>
      <c r="JD28" s="40"/>
      <c r="JE28" s="40"/>
      <c r="JF28" s="40"/>
      <c r="JG28" s="40"/>
      <c r="JH28" s="40"/>
      <c r="JI28" s="40"/>
      <c r="JJ28" s="40"/>
      <c r="JK28" s="40"/>
      <c r="JL28" s="40"/>
      <c r="JM28" s="40"/>
      <c r="JN28" s="40"/>
      <c r="JO28" s="40"/>
      <c r="JP28" s="40"/>
      <c r="JQ28" s="40"/>
      <c r="JR28" s="40"/>
      <c r="JS28" s="40"/>
    </row>
    <row r="29" spans="1:279" ht="18" customHeight="1" x14ac:dyDescent="0.25">
      <c r="A29" s="42">
        <v>23</v>
      </c>
      <c r="B29" s="70" t="s">
        <v>251</v>
      </c>
      <c r="C29" s="71" t="s">
        <v>252</v>
      </c>
      <c r="D29" s="70" t="s">
        <v>234</v>
      </c>
      <c r="E29" s="70" t="s">
        <v>253</v>
      </c>
      <c r="F29" s="72" t="s">
        <v>254</v>
      </c>
      <c r="G29" s="42" t="s">
        <v>139</v>
      </c>
      <c r="H29" s="75" t="s">
        <v>140</v>
      </c>
      <c r="I29" s="74" t="s">
        <v>237</v>
      </c>
      <c r="J29" s="75"/>
      <c r="K29" s="44" t="s">
        <v>177</v>
      </c>
      <c r="L29" s="75"/>
      <c r="M29" s="42" t="s">
        <v>255</v>
      </c>
      <c r="N29" s="42" t="s">
        <v>144</v>
      </c>
      <c r="O29" s="45">
        <v>28</v>
      </c>
      <c r="P29" s="45">
        <v>8.6</v>
      </c>
      <c r="Q29" s="45">
        <v>8</v>
      </c>
      <c r="R29" s="45"/>
      <c r="S29" s="46">
        <f t="shared" si="0"/>
        <v>240.79999999999998</v>
      </c>
      <c r="T29" s="47">
        <v>4</v>
      </c>
      <c r="U29" s="47">
        <v>2</v>
      </c>
      <c r="V29" s="46"/>
      <c r="W29" s="46"/>
      <c r="X29" s="46"/>
      <c r="Y29" s="48">
        <f t="shared" si="7"/>
        <v>206.39999999999998</v>
      </c>
      <c r="Z29" s="47">
        <v>2</v>
      </c>
      <c r="AA29" s="49"/>
      <c r="AB29" s="46">
        <f t="shared" si="2"/>
        <v>240.79999999999998</v>
      </c>
      <c r="AC29" s="47">
        <f t="shared" si="3"/>
        <v>28</v>
      </c>
      <c r="AD29" s="46" t="s">
        <v>145</v>
      </c>
      <c r="AE29" s="46" t="s">
        <v>146</v>
      </c>
      <c r="AF29" s="48">
        <v>8.6</v>
      </c>
      <c r="AG29" s="46">
        <v>8.6</v>
      </c>
      <c r="AH29" s="46"/>
      <c r="AI29" s="47">
        <v>50</v>
      </c>
      <c r="AJ29" s="48">
        <f t="shared" si="9"/>
        <v>430</v>
      </c>
      <c r="AK29" s="46">
        <f t="shared" si="13"/>
        <v>430</v>
      </c>
      <c r="AL29" s="46"/>
      <c r="AM29" s="48"/>
      <c r="AN29" s="48"/>
      <c r="AO29" s="47">
        <f t="shared" si="6"/>
        <v>10</v>
      </c>
      <c r="AP29" s="47">
        <v>10</v>
      </c>
      <c r="AQ29" s="47"/>
      <c r="AR29" s="46"/>
      <c r="AS29" s="46"/>
      <c r="AT29" s="47">
        <f t="shared" si="14"/>
        <v>76</v>
      </c>
      <c r="AU29" s="47">
        <v>76</v>
      </c>
      <c r="AV29" s="47">
        <f>AU29</f>
        <v>76</v>
      </c>
      <c r="AW29" s="47">
        <f>AU29</f>
        <v>76</v>
      </c>
      <c r="AX29" s="46"/>
      <c r="AY29" s="47"/>
      <c r="AZ29" s="47"/>
      <c r="BA29" s="47"/>
      <c r="BB29" s="46"/>
      <c r="BC29" s="46"/>
      <c r="BD29" s="46"/>
      <c r="BE29" s="47"/>
      <c r="BF29" s="46"/>
      <c r="BG29" s="46"/>
      <c r="BH29" s="46">
        <f t="shared" si="11"/>
        <v>430</v>
      </c>
      <c r="BI29" s="47">
        <f t="shared" si="12"/>
        <v>50</v>
      </c>
      <c r="BJ29" s="47">
        <v>54769</v>
      </c>
      <c r="BK29" s="47" t="e">
        <f>ROUND(#REF!,0)</f>
        <v>#REF!</v>
      </c>
      <c r="BL29" s="47" t="s">
        <v>147</v>
      </c>
      <c r="BM29" s="40"/>
      <c r="BO29" s="39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  <c r="IW29" s="40"/>
      <c r="IX29" s="40"/>
      <c r="IY29" s="40"/>
      <c r="IZ29" s="40"/>
      <c r="JA29" s="40"/>
      <c r="JB29" s="40"/>
      <c r="JC29" s="40"/>
      <c r="JD29" s="40"/>
      <c r="JE29" s="40"/>
      <c r="JF29" s="40"/>
      <c r="JG29" s="40"/>
      <c r="JH29" s="40"/>
      <c r="JI29" s="40"/>
      <c r="JJ29" s="40"/>
      <c r="JK29" s="40"/>
      <c r="JL29" s="40"/>
      <c r="JM29" s="40"/>
      <c r="JN29" s="40"/>
      <c r="JO29" s="40"/>
      <c r="JP29" s="40"/>
      <c r="JQ29" s="40"/>
      <c r="JR29" s="40"/>
      <c r="JS29" s="40"/>
    </row>
    <row r="30" spans="1:279" ht="18" customHeight="1" x14ac:dyDescent="0.25">
      <c r="A30" s="42">
        <v>24</v>
      </c>
      <c r="B30" s="70" t="s">
        <v>256</v>
      </c>
      <c r="C30" s="71" t="s">
        <v>257</v>
      </c>
      <c r="D30" s="70" t="s">
        <v>234</v>
      </c>
      <c r="E30" s="70" t="s">
        <v>234</v>
      </c>
      <c r="F30" s="72" t="s">
        <v>258</v>
      </c>
      <c r="G30" s="42" t="s">
        <v>139</v>
      </c>
      <c r="H30" s="75" t="s">
        <v>140</v>
      </c>
      <c r="I30" s="74" t="s">
        <v>259</v>
      </c>
      <c r="J30" s="75"/>
      <c r="K30" s="44" t="s">
        <v>183</v>
      </c>
      <c r="L30" s="75">
        <v>2005</v>
      </c>
      <c r="M30" s="42" t="s">
        <v>260</v>
      </c>
      <c r="N30" s="42" t="s">
        <v>145</v>
      </c>
      <c r="O30" s="45">
        <v>44</v>
      </c>
      <c r="P30" s="45">
        <v>16.600000000000001</v>
      </c>
      <c r="Q30" s="45">
        <v>10.1</v>
      </c>
      <c r="R30" s="45">
        <f>3+3</f>
        <v>6</v>
      </c>
      <c r="S30" s="46">
        <f t="shared" si="0"/>
        <v>730.40000000000009</v>
      </c>
      <c r="T30" s="47">
        <v>4</v>
      </c>
      <c r="U30" s="47">
        <v>2</v>
      </c>
      <c r="V30" s="46"/>
      <c r="W30" s="46"/>
      <c r="X30" s="46"/>
      <c r="Y30" s="48">
        <f t="shared" si="7"/>
        <v>398.40000000000003</v>
      </c>
      <c r="Z30" s="47">
        <v>2</v>
      </c>
      <c r="AA30" s="49"/>
      <c r="AB30" s="46">
        <f t="shared" si="2"/>
        <v>730.40000000000009</v>
      </c>
      <c r="AC30" s="47">
        <f t="shared" si="3"/>
        <v>44</v>
      </c>
      <c r="AD30" s="46" t="s">
        <v>145</v>
      </c>
      <c r="AE30" s="46" t="s">
        <v>146</v>
      </c>
      <c r="AF30" s="48">
        <v>16.600000000000001</v>
      </c>
      <c r="AG30" s="46">
        <v>10.1</v>
      </c>
      <c r="AH30" s="46">
        <v>6.5</v>
      </c>
      <c r="AI30" s="47">
        <v>209</v>
      </c>
      <c r="AJ30" s="48">
        <f t="shared" si="9"/>
        <v>3469.4</v>
      </c>
      <c r="AK30" s="46">
        <f t="shared" si="13"/>
        <v>2110.9</v>
      </c>
      <c r="AL30" s="46"/>
      <c r="AM30" s="48"/>
      <c r="AN30" s="48">
        <f>AH30*AI30</f>
        <v>1358.5</v>
      </c>
      <c r="AO30" s="47">
        <f t="shared" si="6"/>
        <v>380</v>
      </c>
      <c r="AP30" s="47"/>
      <c r="AQ30" s="47">
        <v>380</v>
      </c>
      <c r="AR30" s="46"/>
      <c r="AS30" s="46"/>
      <c r="AT30" s="47">
        <f t="shared" si="14"/>
        <v>380</v>
      </c>
      <c r="AU30" s="47">
        <v>380</v>
      </c>
      <c r="AV30" s="47">
        <f>AU30</f>
        <v>380</v>
      </c>
      <c r="AW30" s="47">
        <f>AU30</f>
        <v>380</v>
      </c>
      <c r="AX30" s="46"/>
      <c r="AY30" s="47"/>
      <c r="AZ30" s="47"/>
      <c r="BA30" s="47"/>
      <c r="BB30" s="46"/>
      <c r="BC30" s="46"/>
      <c r="BD30" s="46"/>
      <c r="BE30" s="47"/>
      <c r="BF30" s="46"/>
      <c r="BG30" s="46"/>
      <c r="BH30" s="46">
        <f t="shared" si="11"/>
        <v>3469.4</v>
      </c>
      <c r="BI30" s="47">
        <f t="shared" si="12"/>
        <v>209</v>
      </c>
      <c r="BJ30" s="47">
        <v>264642</v>
      </c>
      <c r="BK30" s="47" t="e">
        <f>ROUND(#REF!,0)</f>
        <v>#REF!</v>
      </c>
      <c r="BL30" s="47" t="s">
        <v>147</v>
      </c>
      <c r="BM30" s="40"/>
      <c r="BO30" s="39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  <c r="FJ30" s="40"/>
      <c r="FK30" s="40"/>
      <c r="FL30" s="40"/>
      <c r="FM30" s="40"/>
      <c r="FN30" s="40"/>
      <c r="FO30" s="40"/>
      <c r="FP30" s="40"/>
      <c r="FQ30" s="40"/>
      <c r="FR30" s="40"/>
      <c r="FS30" s="40"/>
      <c r="FT30" s="40"/>
      <c r="FU30" s="40"/>
      <c r="FV30" s="40"/>
      <c r="FW30" s="40"/>
      <c r="FX30" s="40"/>
      <c r="FY30" s="40"/>
      <c r="FZ30" s="40"/>
      <c r="GA30" s="40"/>
      <c r="GB30" s="40"/>
      <c r="GC30" s="40"/>
      <c r="GD30" s="40"/>
      <c r="GE30" s="40"/>
      <c r="GF30" s="40"/>
      <c r="GG30" s="40"/>
      <c r="GH30" s="40"/>
      <c r="GI30" s="40"/>
      <c r="GJ30" s="40"/>
      <c r="GK30" s="40"/>
      <c r="GL30" s="40"/>
      <c r="GM30" s="40"/>
      <c r="GN30" s="40"/>
      <c r="GO30" s="40"/>
      <c r="GP30" s="40"/>
      <c r="GQ30" s="40"/>
      <c r="GR30" s="40"/>
      <c r="GS30" s="40"/>
      <c r="GT30" s="40"/>
      <c r="GU30" s="40"/>
      <c r="GV30" s="40"/>
      <c r="GW30" s="40"/>
      <c r="GX30" s="40"/>
      <c r="GY30" s="40"/>
      <c r="GZ30" s="40"/>
      <c r="HA30" s="40"/>
      <c r="HB30" s="40"/>
      <c r="HC30" s="40"/>
      <c r="HD30" s="40"/>
      <c r="HE30" s="40"/>
      <c r="HF30" s="40"/>
      <c r="HG30" s="40"/>
      <c r="HH30" s="40"/>
      <c r="HI30" s="40"/>
      <c r="HJ30" s="40"/>
      <c r="HK30" s="40"/>
      <c r="HL30" s="40"/>
      <c r="HM30" s="40"/>
      <c r="HN30" s="40"/>
      <c r="HO30" s="40"/>
      <c r="HP30" s="40"/>
      <c r="HQ30" s="40"/>
      <c r="HR30" s="40"/>
      <c r="HS30" s="40"/>
      <c r="HT30" s="40"/>
      <c r="HU30" s="40"/>
      <c r="HV30" s="40"/>
      <c r="HW30" s="40"/>
      <c r="HX30" s="40"/>
      <c r="HY30" s="40"/>
      <c r="HZ30" s="40"/>
      <c r="IA30" s="40"/>
      <c r="IB30" s="40"/>
      <c r="IC30" s="40"/>
      <c r="ID30" s="40"/>
      <c r="IE30" s="40"/>
      <c r="IF30" s="40"/>
      <c r="IG30" s="40"/>
      <c r="IH30" s="40"/>
      <c r="II30" s="40"/>
      <c r="IJ30" s="40"/>
      <c r="IK30" s="40"/>
      <c r="IL30" s="40"/>
      <c r="IM30" s="40"/>
      <c r="IN30" s="40"/>
      <c r="IO30" s="40"/>
      <c r="IP30" s="40"/>
      <c r="IQ30" s="40"/>
      <c r="IR30" s="40"/>
      <c r="IS30" s="40"/>
      <c r="IT30" s="40"/>
      <c r="IU30" s="40"/>
      <c r="IV30" s="40"/>
      <c r="IW30" s="40"/>
      <c r="IX30" s="40"/>
      <c r="IY30" s="40"/>
      <c r="IZ30" s="40"/>
      <c r="JA30" s="40"/>
      <c r="JB30" s="40"/>
      <c r="JC30" s="40"/>
      <c r="JD30" s="40"/>
      <c r="JE30" s="40"/>
      <c r="JF30" s="40"/>
      <c r="JG30" s="40"/>
      <c r="JH30" s="40"/>
      <c r="JI30" s="40"/>
      <c r="JJ30" s="40"/>
      <c r="JK30" s="40"/>
      <c r="JL30" s="40"/>
      <c r="JM30" s="40"/>
      <c r="JN30" s="40"/>
      <c r="JO30" s="40"/>
      <c r="JP30" s="40"/>
      <c r="JQ30" s="40"/>
      <c r="JR30" s="40"/>
      <c r="JS30" s="40"/>
    </row>
    <row r="31" spans="1:279" ht="18" customHeight="1" x14ac:dyDescent="0.25">
      <c r="A31" s="42">
        <v>25</v>
      </c>
      <c r="B31" s="70" t="s">
        <v>261</v>
      </c>
      <c r="C31" s="71" t="s">
        <v>262</v>
      </c>
      <c r="D31" s="70" t="s">
        <v>234</v>
      </c>
      <c r="E31" s="70" t="s">
        <v>234</v>
      </c>
      <c r="F31" s="72" t="s">
        <v>263</v>
      </c>
      <c r="G31" s="42" t="s">
        <v>152</v>
      </c>
      <c r="H31" s="75" t="s">
        <v>140</v>
      </c>
      <c r="I31" s="74" t="s">
        <v>259</v>
      </c>
      <c r="J31" s="75"/>
      <c r="K31" s="44" t="s">
        <v>171</v>
      </c>
      <c r="L31" s="75"/>
      <c r="M31" s="42" t="s">
        <v>264</v>
      </c>
      <c r="N31" s="42" t="s">
        <v>144</v>
      </c>
      <c r="O31" s="45">
        <v>26.5</v>
      </c>
      <c r="P31" s="45">
        <v>4</v>
      </c>
      <c r="Q31" s="45">
        <v>3.2</v>
      </c>
      <c r="R31" s="45"/>
      <c r="S31" s="46">
        <f t="shared" si="0"/>
        <v>106</v>
      </c>
      <c r="T31" s="47">
        <v>4</v>
      </c>
      <c r="U31" s="47">
        <v>2</v>
      </c>
      <c r="V31" s="46"/>
      <c r="W31" s="46"/>
      <c r="X31" s="46"/>
      <c r="Y31" s="48">
        <f t="shared" si="7"/>
        <v>96</v>
      </c>
      <c r="Z31" s="47">
        <v>2</v>
      </c>
      <c r="AA31" s="49"/>
      <c r="AB31" s="46">
        <f t="shared" si="2"/>
        <v>106</v>
      </c>
      <c r="AC31" s="47">
        <f t="shared" si="3"/>
        <v>26.5</v>
      </c>
      <c r="AD31" s="46" t="s">
        <v>145</v>
      </c>
      <c r="AE31" s="46" t="s">
        <v>146</v>
      </c>
      <c r="AF31" s="48">
        <v>4</v>
      </c>
      <c r="AG31" s="46">
        <v>4</v>
      </c>
      <c r="AH31" s="46"/>
      <c r="AI31" s="54">
        <v>10</v>
      </c>
      <c r="AJ31" s="48">
        <f t="shared" si="9"/>
        <v>40</v>
      </c>
      <c r="AK31" s="46">
        <f t="shared" si="13"/>
        <v>40</v>
      </c>
      <c r="AL31" s="46"/>
      <c r="AM31" s="48"/>
      <c r="AN31" s="48"/>
      <c r="AO31" s="47">
        <f t="shared" si="6"/>
        <v>10</v>
      </c>
      <c r="AP31" s="47">
        <v>10</v>
      </c>
      <c r="AQ31" s="47"/>
      <c r="AR31" s="46"/>
      <c r="AS31" s="46"/>
      <c r="AT31" s="54">
        <f t="shared" si="14"/>
        <v>0</v>
      </c>
      <c r="AU31" s="54">
        <v>0</v>
      </c>
      <c r="AV31" s="47"/>
      <c r="AW31" s="47"/>
      <c r="AX31" s="46"/>
      <c r="AY31" s="47"/>
      <c r="AZ31" s="47"/>
      <c r="BA31" s="47"/>
      <c r="BB31" s="46"/>
      <c r="BC31" s="46">
        <v>4</v>
      </c>
      <c r="BD31" s="46">
        <v>31.07</v>
      </c>
      <c r="BE31" s="47"/>
      <c r="BF31" s="46"/>
      <c r="BG31" s="46"/>
      <c r="BH31" s="46">
        <f t="shared" si="11"/>
        <v>40</v>
      </c>
      <c r="BI31" s="47">
        <f t="shared" si="12"/>
        <v>10</v>
      </c>
      <c r="BJ31" s="47">
        <v>20430</v>
      </c>
      <c r="BK31" s="47" t="e">
        <f>ROUND(#REF!,0)</f>
        <v>#REF!</v>
      </c>
      <c r="BL31" s="47" t="s">
        <v>147</v>
      </c>
      <c r="BM31" s="40"/>
      <c r="BO31" s="39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0"/>
      <c r="FG31" s="40"/>
      <c r="FH31" s="40"/>
      <c r="FI31" s="40"/>
      <c r="FJ31" s="40"/>
      <c r="FK31" s="40"/>
      <c r="FL31" s="40"/>
      <c r="FM31" s="40"/>
      <c r="FN31" s="40"/>
      <c r="FO31" s="40"/>
      <c r="FP31" s="40"/>
      <c r="FQ31" s="40"/>
      <c r="FR31" s="40"/>
      <c r="FS31" s="40"/>
      <c r="FT31" s="40"/>
      <c r="FU31" s="40"/>
      <c r="FV31" s="40"/>
      <c r="FW31" s="40"/>
      <c r="FX31" s="40"/>
      <c r="FY31" s="40"/>
      <c r="FZ31" s="40"/>
      <c r="GA31" s="40"/>
      <c r="GB31" s="40"/>
      <c r="GC31" s="40"/>
      <c r="GD31" s="40"/>
      <c r="GE31" s="40"/>
      <c r="GF31" s="40"/>
      <c r="GG31" s="40"/>
      <c r="GH31" s="40"/>
      <c r="GI31" s="40"/>
      <c r="GJ31" s="40"/>
      <c r="GK31" s="40"/>
      <c r="GL31" s="40"/>
      <c r="GM31" s="40"/>
      <c r="GN31" s="40"/>
      <c r="GO31" s="40"/>
      <c r="GP31" s="40"/>
      <c r="GQ31" s="40"/>
      <c r="GR31" s="40"/>
      <c r="GS31" s="40"/>
      <c r="GT31" s="40"/>
      <c r="GU31" s="40"/>
      <c r="GV31" s="40"/>
      <c r="GW31" s="40"/>
      <c r="GX31" s="40"/>
      <c r="GY31" s="40"/>
      <c r="GZ31" s="40"/>
      <c r="HA31" s="40"/>
      <c r="HB31" s="40"/>
      <c r="HC31" s="40"/>
      <c r="HD31" s="40"/>
      <c r="HE31" s="40"/>
      <c r="HF31" s="40"/>
      <c r="HG31" s="40"/>
      <c r="HH31" s="40"/>
      <c r="HI31" s="40"/>
      <c r="HJ31" s="40"/>
      <c r="HK31" s="40"/>
      <c r="HL31" s="40"/>
      <c r="HM31" s="40"/>
      <c r="HN31" s="40"/>
      <c r="HO31" s="40"/>
      <c r="HP31" s="40"/>
      <c r="HQ31" s="40"/>
      <c r="HR31" s="40"/>
      <c r="HS31" s="40"/>
      <c r="HT31" s="40"/>
      <c r="HU31" s="40"/>
      <c r="HV31" s="40"/>
      <c r="HW31" s="40"/>
      <c r="HX31" s="40"/>
      <c r="HY31" s="40"/>
      <c r="HZ31" s="40"/>
      <c r="IA31" s="40"/>
      <c r="IB31" s="40"/>
      <c r="IC31" s="40"/>
      <c r="ID31" s="40"/>
      <c r="IE31" s="40"/>
      <c r="IF31" s="40"/>
      <c r="IG31" s="40"/>
      <c r="IH31" s="40"/>
      <c r="II31" s="40"/>
      <c r="IJ31" s="40"/>
      <c r="IK31" s="40"/>
      <c r="IL31" s="40"/>
      <c r="IM31" s="40"/>
      <c r="IN31" s="40"/>
      <c r="IO31" s="40"/>
      <c r="IP31" s="40"/>
      <c r="IQ31" s="40"/>
      <c r="IR31" s="40"/>
      <c r="IS31" s="40"/>
      <c r="IT31" s="40"/>
      <c r="IU31" s="40"/>
      <c r="IV31" s="40"/>
      <c r="IW31" s="40"/>
      <c r="IX31" s="40"/>
      <c r="IY31" s="40"/>
      <c r="IZ31" s="40"/>
      <c r="JA31" s="40"/>
      <c r="JB31" s="40"/>
      <c r="JC31" s="40"/>
      <c r="JD31" s="40"/>
      <c r="JE31" s="40"/>
      <c r="JF31" s="40"/>
      <c r="JG31" s="40"/>
      <c r="JH31" s="40"/>
      <c r="JI31" s="40"/>
      <c r="JJ31" s="40"/>
      <c r="JK31" s="40"/>
      <c r="JL31" s="40"/>
      <c r="JM31" s="40"/>
      <c r="JN31" s="40"/>
      <c r="JO31" s="40"/>
      <c r="JP31" s="40"/>
      <c r="JQ31" s="40"/>
      <c r="JR31" s="40"/>
      <c r="JS31" s="40"/>
    </row>
    <row r="32" spans="1:279" ht="18" customHeight="1" x14ac:dyDescent="0.25">
      <c r="A32" s="42">
        <v>26</v>
      </c>
      <c r="B32" s="70" t="s">
        <v>265</v>
      </c>
      <c r="C32" s="71" t="s">
        <v>266</v>
      </c>
      <c r="D32" s="70" t="s">
        <v>234</v>
      </c>
      <c r="E32" s="70" t="s">
        <v>234</v>
      </c>
      <c r="F32" s="72" t="s">
        <v>267</v>
      </c>
      <c r="G32" s="42" t="s">
        <v>139</v>
      </c>
      <c r="H32" s="75" t="s">
        <v>140</v>
      </c>
      <c r="I32" s="74" t="s">
        <v>259</v>
      </c>
      <c r="J32" s="75"/>
      <c r="K32" s="44" t="s">
        <v>242</v>
      </c>
      <c r="L32" s="75"/>
      <c r="M32" s="42" t="s">
        <v>268</v>
      </c>
      <c r="N32" s="42" t="s">
        <v>144</v>
      </c>
      <c r="O32" s="45">
        <v>21</v>
      </c>
      <c r="P32" s="45">
        <v>7.5</v>
      </c>
      <c r="Q32" s="45">
        <v>5.5</v>
      </c>
      <c r="R32" s="45">
        <f>0.75+0.75</f>
        <v>1.5</v>
      </c>
      <c r="S32" s="46">
        <f t="shared" si="0"/>
        <v>157.5</v>
      </c>
      <c r="T32" s="47">
        <v>4</v>
      </c>
      <c r="U32" s="47">
        <v>2</v>
      </c>
      <c r="V32" s="46"/>
      <c r="W32" s="46"/>
      <c r="X32" s="46"/>
      <c r="Y32" s="48">
        <f t="shared" si="7"/>
        <v>180</v>
      </c>
      <c r="Z32" s="47">
        <v>2</v>
      </c>
      <c r="AA32" s="49"/>
      <c r="AB32" s="46">
        <f t="shared" si="2"/>
        <v>157.5</v>
      </c>
      <c r="AC32" s="47">
        <f t="shared" si="3"/>
        <v>21</v>
      </c>
      <c r="AD32" s="46" t="s">
        <v>145</v>
      </c>
      <c r="AE32" s="46" t="s">
        <v>146</v>
      </c>
      <c r="AF32" s="48">
        <v>7.5</v>
      </c>
      <c r="AG32" s="46">
        <v>7.5</v>
      </c>
      <c r="AH32" s="46"/>
      <c r="AI32" s="47">
        <v>20</v>
      </c>
      <c r="AJ32" s="48">
        <f t="shared" si="9"/>
        <v>150</v>
      </c>
      <c r="AK32" s="46">
        <f t="shared" si="13"/>
        <v>150</v>
      </c>
      <c r="AL32" s="46"/>
      <c r="AM32" s="48"/>
      <c r="AN32" s="48"/>
      <c r="AO32" s="47">
        <f t="shared" si="6"/>
        <v>10</v>
      </c>
      <c r="AP32" s="47">
        <v>10</v>
      </c>
      <c r="AQ32" s="47"/>
      <c r="AR32" s="46"/>
      <c r="AS32" s="46"/>
      <c r="AT32" s="47">
        <f t="shared" si="14"/>
        <v>6</v>
      </c>
      <c r="AU32" s="47">
        <v>6</v>
      </c>
      <c r="AV32" s="47">
        <f>AU32</f>
        <v>6</v>
      </c>
      <c r="AW32" s="47">
        <f>AU32</f>
        <v>6</v>
      </c>
      <c r="AX32" s="46"/>
      <c r="AY32" s="47"/>
      <c r="AZ32" s="47"/>
      <c r="BA32" s="47"/>
      <c r="BB32" s="46"/>
      <c r="BC32" s="46"/>
      <c r="BD32" s="46"/>
      <c r="BE32" s="47"/>
      <c r="BF32" s="46"/>
      <c r="BG32" s="46"/>
      <c r="BH32" s="46">
        <f t="shared" si="11"/>
        <v>150</v>
      </c>
      <c r="BI32" s="47">
        <f t="shared" si="12"/>
        <v>20</v>
      </c>
      <c r="BJ32" s="47">
        <v>24980</v>
      </c>
      <c r="BK32" s="47" t="e">
        <f>ROUND(#REF!,0)</f>
        <v>#REF!</v>
      </c>
      <c r="BL32" s="47" t="s">
        <v>147</v>
      </c>
      <c r="BM32" s="40"/>
      <c r="BO32" s="39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40"/>
      <c r="FB32" s="40"/>
      <c r="FC32" s="40"/>
      <c r="FD32" s="40"/>
      <c r="FE32" s="40"/>
      <c r="FF32" s="40"/>
      <c r="FG32" s="40"/>
      <c r="FH32" s="40"/>
      <c r="FI32" s="40"/>
      <c r="FJ32" s="40"/>
      <c r="FK32" s="40"/>
      <c r="FL32" s="40"/>
      <c r="FM32" s="40"/>
      <c r="FN32" s="40"/>
      <c r="FO32" s="40"/>
      <c r="FP32" s="40"/>
      <c r="FQ32" s="40"/>
      <c r="FR32" s="40"/>
      <c r="FS32" s="40"/>
      <c r="FT32" s="40"/>
      <c r="FU32" s="40"/>
      <c r="FV32" s="40"/>
      <c r="FW32" s="40"/>
      <c r="FX32" s="40"/>
      <c r="FY32" s="40"/>
      <c r="FZ32" s="40"/>
      <c r="GA32" s="40"/>
      <c r="GB32" s="40"/>
      <c r="GC32" s="40"/>
      <c r="GD32" s="40"/>
      <c r="GE32" s="40"/>
      <c r="GF32" s="40"/>
      <c r="GG32" s="40"/>
      <c r="GH32" s="40"/>
      <c r="GI32" s="40"/>
      <c r="GJ32" s="40"/>
      <c r="GK32" s="40"/>
      <c r="GL32" s="40"/>
      <c r="GM32" s="40"/>
      <c r="GN32" s="40"/>
      <c r="GO32" s="40"/>
      <c r="GP32" s="40"/>
      <c r="GQ32" s="40"/>
      <c r="GR32" s="40"/>
      <c r="GS32" s="40"/>
      <c r="GT32" s="40"/>
      <c r="GU32" s="40"/>
      <c r="GV32" s="40"/>
      <c r="GW32" s="40"/>
      <c r="GX32" s="40"/>
      <c r="GY32" s="40"/>
      <c r="GZ32" s="40"/>
      <c r="HA32" s="40"/>
      <c r="HB32" s="40"/>
      <c r="HC32" s="40"/>
      <c r="HD32" s="40"/>
      <c r="HE32" s="40"/>
      <c r="HF32" s="40"/>
      <c r="HG32" s="40"/>
      <c r="HH32" s="40"/>
      <c r="HI32" s="40"/>
      <c r="HJ32" s="40"/>
      <c r="HK32" s="40"/>
      <c r="HL32" s="40"/>
      <c r="HM32" s="40"/>
      <c r="HN32" s="40"/>
      <c r="HO32" s="40"/>
      <c r="HP32" s="40"/>
      <c r="HQ32" s="40"/>
      <c r="HR32" s="40"/>
      <c r="HS32" s="40"/>
      <c r="HT32" s="40"/>
      <c r="HU32" s="40"/>
      <c r="HV32" s="40"/>
      <c r="HW32" s="40"/>
      <c r="HX32" s="40"/>
      <c r="HY32" s="40"/>
      <c r="HZ32" s="40"/>
      <c r="IA32" s="40"/>
      <c r="IB32" s="40"/>
      <c r="IC32" s="40"/>
      <c r="ID32" s="40"/>
      <c r="IE32" s="40"/>
      <c r="IF32" s="40"/>
      <c r="IG32" s="40"/>
      <c r="IH32" s="40"/>
      <c r="II32" s="40"/>
      <c r="IJ32" s="40"/>
      <c r="IK32" s="40"/>
      <c r="IL32" s="40"/>
      <c r="IM32" s="40"/>
      <c r="IN32" s="40"/>
      <c r="IO32" s="40"/>
      <c r="IP32" s="40"/>
      <c r="IQ32" s="40"/>
      <c r="IR32" s="40"/>
      <c r="IS32" s="40"/>
      <c r="IT32" s="40"/>
      <c r="IU32" s="40"/>
      <c r="IV32" s="40"/>
      <c r="IW32" s="40"/>
      <c r="IX32" s="40"/>
      <c r="IY32" s="40"/>
      <c r="IZ32" s="40"/>
      <c r="JA32" s="40"/>
      <c r="JB32" s="40"/>
      <c r="JC32" s="40"/>
      <c r="JD32" s="40"/>
      <c r="JE32" s="40"/>
      <c r="JF32" s="40"/>
      <c r="JG32" s="40"/>
      <c r="JH32" s="40"/>
      <c r="JI32" s="40"/>
      <c r="JJ32" s="40"/>
      <c r="JK32" s="40"/>
      <c r="JL32" s="40"/>
      <c r="JM32" s="40"/>
      <c r="JN32" s="40"/>
      <c r="JO32" s="40"/>
      <c r="JP32" s="40"/>
      <c r="JQ32" s="40"/>
      <c r="JR32" s="40"/>
      <c r="JS32" s="40"/>
    </row>
    <row r="33" spans="1:279" ht="18" customHeight="1" x14ac:dyDescent="0.25">
      <c r="A33" s="42">
        <v>27</v>
      </c>
      <c r="B33" s="70" t="s">
        <v>269</v>
      </c>
      <c r="C33" s="71" t="s">
        <v>270</v>
      </c>
      <c r="D33" s="70" t="s">
        <v>234</v>
      </c>
      <c r="E33" s="70" t="s">
        <v>234</v>
      </c>
      <c r="F33" s="72" t="s">
        <v>271</v>
      </c>
      <c r="G33" s="42" t="s">
        <v>139</v>
      </c>
      <c r="H33" s="75" t="s">
        <v>140</v>
      </c>
      <c r="I33" s="74" t="s">
        <v>259</v>
      </c>
      <c r="J33" s="75"/>
      <c r="K33" s="44" t="s">
        <v>231</v>
      </c>
      <c r="L33" s="75"/>
      <c r="M33" s="42" t="s">
        <v>272</v>
      </c>
      <c r="N33" s="42" t="s">
        <v>144</v>
      </c>
      <c r="O33" s="45">
        <v>37</v>
      </c>
      <c r="P33" s="45">
        <v>11</v>
      </c>
      <c r="Q33" s="45">
        <v>10.5</v>
      </c>
      <c r="R33" s="45"/>
      <c r="S33" s="46">
        <f t="shared" si="0"/>
        <v>407</v>
      </c>
      <c r="T33" s="47">
        <v>4</v>
      </c>
      <c r="U33" s="47">
        <v>2</v>
      </c>
      <c r="V33" s="46"/>
      <c r="W33" s="46"/>
      <c r="X33" s="46"/>
      <c r="Y33" s="48">
        <f t="shared" si="7"/>
        <v>264</v>
      </c>
      <c r="Z33" s="47">
        <v>2</v>
      </c>
      <c r="AA33" s="49"/>
      <c r="AB33" s="46">
        <f t="shared" si="2"/>
        <v>407</v>
      </c>
      <c r="AC33" s="47">
        <f t="shared" si="3"/>
        <v>37</v>
      </c>
      <c r="AD33" s="46" t="s">
        <v>145</v>
      </c>
      <c r="AE33" s="46" t="s">
        <v>146</v>
      </c>
      <c r="AF33" s="48">
        <v>11</v>
      </c>
      <c r="AG33" s="46">
        <v>11</v>
      </c>
      <c r="AH33" s="46"/>
      <c r="AI33" s="47">
        <v>106</v>
      </c>
      <c r="AJ33" s="48">
        <f t="shared" si="9"/>
        <v>1166</v>
      </c>
      <c r="AK33" s="46">
        <f t="shared" si="13"/>
        <v>1166</v>
      </c>
      <c r="AL33" s="46"/>
      <c r="AM33" s="48"/>
      <c r="AN33" s="48"/>
      <c r="AO33" s="47">
        <f t="shared" si="6"/>
        <v>156</v>
      </c>
      <c r="AP33" s="47"/>
      <c r="AQ33" s="47">
        <v>156</v>
      </c>
      <c r="AR33" s="46"/>
      <c r="AS33" s="46"/>
      <c r="AT33" s="47">
        <f t="shared" si="14"/>
        <v>216</v>
      </c>
      <c r="AU33" s="47"/>
      <c r="AV33" s="47"/>
      <c r="AW33" s="47"/>
      <c r="AX33" s="46">
        <v>216</v>
      </c>
      <c r="AY33" s="47"/>
      <c r="AZ33" s="47"/>
      <c r="BA33" s="47"/>
      <c r="BB33" s="46"/>
      <c r="BC33" s="46"/>
      <c r="BD33" s="46"/>
      <c r="BE33" s="47"/>
      <c r="BF33" s="46"/>
      <c r="BG33" s="46"/>
      <c r="BH33" s="46">
        <f t="shared" si="11"/>
        <v>1166</v>
      </c>
      <c r="BI33" s="47">
        <f t="shared" si="12"/>
        <v>106</v>
      </c>
      <c r="BJ33" s="47">
        <v>101205</v>
      </c>
      <c r="BK33" s="47" t="e">
        <f>ROUND(#REF!,0)</f>
        <v>#REF!</v>
      </c>
      <c r="BL33" s="47" t="s">
        <v>147</v>
      </c>
      <c r="BM33" s="40"/>
      <c r="BO33" s="39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0"/>
      <c r="FG33" s="40"/>
      <c r="FH33" s="40"/>
      <c r="FI33" s="40"/>
      <c r="FJ33" s="40"/>
      <c r="FK33" s="40"/>
      <c r="FL33" s="40"/>
      <c r="FM33" s="40"/>
      <c r="FN33" s="40"/>
      <c r="FO33" s="40"/>
      <c r="FP33" s="40"/>
      <c r="FQ33" s="40"/>
      <c r="FR33" s="40"/>
      <c r="FS33" s="40"/>
      <c r="FT33" s="40"/>
      <c r="FU33" s="40"/>
      <c r="FV33" s="40"/>
      <c r="FW33" s="40"/>
      <c r="FX33" s="40"/>
      <c r="FY33" s="40"/>
      <c r="FZ33" s="40"/>
      <c r="GA33" s="40"/>
      <c r="GB33" s="40"/>
      <c r="GC33" s="40"/>
      <c r="GD33" s="40"/>
      <c r="GE33" s="40"/>
      <c r="GF33" s="40"/>
      <c r="GG33" s="40"/>
      <c r="GH33" s="40"/>
      <c r="GI33" s="40"/>
      <c r="GJ33" s="40"/>
      <c r="GK33" s="40"/>
      <c r="GL33" s="40"/>
      <c r="GM33" s="40"/>
      <c r="GN33" s="40"/>
      <c r="GO33" s="40"/>
      <c r="GP33" s="40"/>
      <c r="GQ33" s="40"/>
      <c r="GR33" s="40"/>
      <c r="GS33" s="40"/>
      <c r="GT33" s="40"/>
      <c r="GU33" s="40"/>
      <c r="GV33" s="40"/>
      <c r="GW33" s="40"/>
      <c r="GX33" s="40"/>
      <c r="GY33" s="40"/>
      <c r="GZ33" s="40"/>
      <c r="HA33" s="40"/>
      <c r="HB33" s="40"/>
      <c r="HC33" s="40"/>
      <c r="HD33" s="40"/>
      <c r="HE33" s="40"/>
      <c r="HF33" s="40"/>
      <c r="HG33" s="40"/>
      <c r="HH33" s="40"/>
      <c r="HI33" s="40"/>
      <c r="HJ33" s="40"/>
      <c r="HK33" s="40"/>
      <c r="HL33" s="40"/>
      <c r="HM33" s="40"/>
      <c r="HN33" s="40"/>
      <c r="HO33" s="40"/>
      <c r="HP33" s="40"/>
      <c r="HQ33" s="40"/>
      <c r="HR33" s="40"/>
      <c r="HS33" s="40"/>
      <c r="HT33" s="40"/>
      <c r="HU33" s="40"/>
      <c r="HV33" s="40"/>
      <c r="HW33" s="40"/>
      <c r="HX33" s="40"/>
      <c r="HY33" s="40"/>
      <c r="HZ33" s="40"/>
      <c r="IA33" s="40"/>
      <c r="IB33" s="40"/>
      <c r="IC33" s="40"/>
      <c r="ID33" s="40"/>
      <c r="IE33" s="40"/>
      <c r="IF33" s="40"/>
      <c r="IG33" s="40"/>
      <c r="IH33" s="40"/>
      <c r="II33" s="40"/>
      <c r="IJ33" s="40"/>
      <c r="IK33" s="40"/>
      <c r="IL33" s="40"/>
      <c r="IM33" s="40"/>
      <c r="IN33" s="40"/>
      <c r="IO33" s="40"/>
      <c r="IP33" s="40"/>
      <c r="IQ33" s="40"/>
      <c r="IR33" s="40"/>
      <c r="IS33" s="40"/>
      <c r="IT33" s="40"/>
      <c r="IU33" s="40"/>
      <c r="IV33" s="40"/>
      <c r="IW33" s="40"/>
      <c r="IX33" s="40"/>
      <c r="IY33" s="40"/>
      <c r="IZ33" s="40"/>
      <c r="JA33" s="40"/>
      <c r="JB33" s="40"/>
      <c r="JC33" s="40"/>
      <c r="JD33" s="40"/>
      <c r="JE33" s="40"/>
      <c r="JF33" s="40"/>
      <c r="JG33" s="40"/>
      <c r="JH33" s="40"/>
      <c r="JI33" s="40"/>
      <c r="JJ33" s="40"/>
      <c r="JK33" s="40"/>
      <c r="JL33" s="40"/>
      <c r="JM33" s="40"/>
      <c r="JN33" s="40"/>
      <c r="JO33" s="40"/>
      <c r="JP33" s="40"/>
      <c r="JQ33" s="40"/>
      <c r="JR33" s="40"/>
      <c r="JS33" s="40"/>
    </row>
    <row r="34" spans="1:279" ht="18" customHeight="1" x14ac:dyDescent="0.25">
      <c r="A34" s="42">
        <v>28</v>
      </c>
      <c r="B34" s="42" t="s">
        <v>273</v>
      </c>
      <c r="C34" s="42" t="s">
        <v>274</v>
      </c>
      <c r="D34" s="42" t="s">
        <v>275</v>
      </c>
      <c r="E34" s="42" t="s">
        <v>276</v>
      </c>
      <c r="F34" s="42" t="s">
        <v>277</v>
      </c>
      <c r="G34" s="42" t="s">
        <v>152</v>
      </c>
      <c r="H34" s="42" t="s">
        <v>140</v>
      </c>
      <c r="I34" s="42" t="s">
        <v>278</v>
      </c>
      <c r="J34" s="42"/>
      <c r="K34" s="42" t="s">
        <v>177</v>
      </c>
      <c r="L34" s="42">
        <v>1999</v>
      </c>
      <c r="M34" s="42" t="s">
        <v>279</v>
      </c>
      <c r="N34" s="42" t="s">
        <v>144</v>
      </c>
      <c r="O34" s="45">
        <v>32</v>
      </c>
      <c r="P34" s="45">
        <v>5.6</v>
      </c>
      <c r="Q34" s="45">
        <v>3.8</v>
      </c>
      <c r="R34" s="45">
        <f>0.6+0.6</f>
        <v>1.2</v>
      </c>
      <c r="S34" s="46">
        <f t="shared" si="0"/>
        <v>179.2</v>
      </c>
      <c r="T34" s="47">
        <v>4</v>
      </c>
      <c r="U34" s="47">
        <v>2</v>
      </c>
      <c r="V34" s="46"/>
      <c r="W34" s="46"/>
      <c r="X34" s="46"/>
      <c r="Y34" s="48">
        <f t="shared" si="7"/>
        <v>134.39999999999998</v>
      </c>
      <c r="Z34" s="47">
        <v>2</v>
      </c>
      <c r="AA34" s="49">
        <v>16.079999999999998</v>
      </c>
      <c r="AB34" s="46">
        <f t="shared" si="2"/>
        <v>179.2</v>
      </c>
      <c r="AC34" s="47">
        <f t="shared" si="3"/>
        <v>32</v>
      </c>
      <c r="AD34" s="46" t="s">
        <v>145</v>
      </c>
      <c r="AE34" s="46" t="s">
        <v>146</v>
      </c>
      <c r="AF34" s="52">
        <v>7.7</v>
      </c>
      <c r="AG34" s="46">
        <v>5.6</v>
      </c>
      <c r="AH34" s="46"/>
      <c r="AI34" s="47">
        <v>90</v>
      </c>
      <c r="AJ34" s="52">
        <f t="shared" si="9"/>
        <v>693</v>
      </c>
      <c r="AK34" s="46">
        <f t="shared" si="13"/>
        <v>693</v>
      </c>
      <c r="AL34" s="46"/>
      <c r="AM34" s="48"/>
      <c r="AN34" s="48"/>
      <c r="AO34" s="47">
        <f t="shared" si="6"/>
        <v>53</v>
      </c>
      <c r="AP34" s="47">
        <v>53</v>
      </c>
      <c r="AQ34" s="47"/>
      <c r="AR34" s="46"/>
      <c r="AS34" s="46"/>
      <c r="AT34" s="47">
        <f t="shared" si="14"/>
        <v>120</v>
      </c>
      <c r="AU34" s="50"/>
      <c r="AV34" s="47"/>
      <c r="AW34" s="50"/>
      <c r="AX34" s="53">
        <v>120</v>
      </c>
      <c r="AY34" s="50"/>
      <c r="AZ34" s="50"/>
      <c r="BA34" s="50"/>
      <c r="BB34" s="46"/>
      <c r="BC34" s="46"/>
      <c r="BD34" s="46"/>
      <c r="BE34" s="47"/>
      <c r="BF34" s="46"/>
      <c r="BG34" s="46"/>
      <c r="BH34" s="46">
        <f t="shared" si="11"/>
        <v>693</v>
      </c>
      <c r="BI34" s="47">
        <f t="shared" si="12"/>
        <v>90</v>
      </c>
      <c r="BJ34" s="47">
        <v>53371</v>
      </c>
      <c r="BK34" s="47" t="e">
        <f>ROUND(#REF!,0)</f>
        <v>#REF!</v>
      </c>
      <c r="BL34" s="47" t="s">
        <v>147</v>
      </c>
      <c r="BO34" s="39"/>
    </row>
    <row r="35" spans="1:279" ht="18" customHeight="1" x14ac:dyDescent="0.25">
      <c r="A35" s="42">
        <v>29</v>
      </c>
      <c r="B35" s="42" t="s">
        <v>280</v>
      </c>
      <c r="C35" s="42" t="s">
        <v>281</v>
      </c>
      <c r="D35" s="42" t="s">
        <v>275</v>
      </c>
      <c r="E35" s="42" t="s">
        <v>282</v>
      </c>
      <c r="F35" s="42" t="s">
        <v>283</v>
      </c>
      <c r="G35" s="42" t="s">
        <v>152</v>
      </c>
      <c r="H35" s="42" t="s">
        <v>140</v>
      </c>
      <c r="I35" s="42" t="s">
        <v>284</v>
      </c>
      <c r="J35" s="42"/>
      <c r="K35" s="42" t="s">
        <v>242</v>
      </c>
      <c r="L35" s="42">
        <v>2001</v>
      </c>
      <c r="M35" s="42" t="s">
        <v>285</v>
      </c>
      <c r="N35" s="42" t="s">
        <v>144</v>
      </c>
      <c r="O35" s="45">
        <v>30</v>
      </c>
      <c r="P35" s="45">
        <v>5.6</v>
      </c>
      <c r="Q35" s="45">
        <v>3.8</v>
      </c>
      <c r="R35" s="45">
        <f>0.6+0.6</f>
        <v>1.2</v>
      </c>
      <c r="S35" s="46">
        <f t="shared" si="0"/>
        <v>168</v>
      </c>
      <c r="T35" s="47">
        <v>4</v>
      </c>
      <c r="U35" s="47">
        <v>2</v>
      </c>
      <c r="V35" s="46"/>
      <c r="W35" s="46"/>
      <c r="X35" s="46"/>
      <c r="Y35" s="48">
        <f t="shared" si="7"/>
        <v>134.39999999999998</v>
      </c>
      <c r="Z35" s="47">
        <v>2</v>
      </c>
      <c r="AA35" s="49"/>
      <c r="AB35" s="46">
        <f t="shared" si="2"/>
        <v>168</v>
      </c>
      <c r="AC35" s="47">
        <f t="shared" si="3"/>
        <v>30</v>
      </c>
      <c r="AD35" s="46" t="s">
        <v>145</v>
      </c>
      <c r="AE35" s="46" t="s">
        <v>146</v>
      </c>
      <c r="AF35" s="48">
        <v>5.6</v>
      </c>
      <c r="AG35" s="46">
        <v>5.6</v>
      </c>
      <c r="AH35" s="46"/>
      <c r="AI35" s="47">
        <v>50</v>
      </c>
      <c r="AJ35" s="48">
        <f t="shared" si="9"/>
        <v>280</v>
      </c>
      <c r="AK35" s="46">
        <f t="shared" si="13"/>
        <v>280</v>
      </c>
      <c r="AL35" s="46"/>
      <c r="AM35" s="48"/>
      <c r="AN35" s="48"/>
      <c r="AO35" s="47">
        <f t="shared" si="6"/>
        <v>46</v>
      </c>
      <c r="AP35" s="47">
        <v>46</v>
      </c>
      <c r="AQ35" s="47"/>
      <c r="AR35" s="46"/>
      <c r="AS35" s="46"/>
      <c r="AT35" s="47">
        <f t="shared" si="14"/>
        <v>46</v>
      </c>
      <c r="AU35" s="50"/>
      <c r="AV35" s="47"/>
      <c r="AW35" s="50"/>
      <c r="AX35" s="49">
        <v>46</v>
      </c>
      <c r="AY35" s="50"/>
      <c r="AZ35" s="50"/>
      <c r="BA35" s="50"/>
      <c r="BB35" s="46"/>
      <c r="BC35" s="46"/>
      <c r="BD35" s="46"/>
      <c r="BE35" s="47"/>
      <c r="BF35" s="46"/>
      <c r="BG35" s="46"/>
      <c r="BH35" s="46">
        <f t="shared" si="11"/>
        <v>280</v>
      </c>
      <c r="BI35" s="47">
        <f t="shared" si="12"/>
        <v>50</v>
      </c>
      <c r="BJ35" s="47">
        <v>34791</v>
      </c>
      <c r="BK35" s="47" t="e">
        <f>ROUND(#REF!,0)</f>
        <v>#REF!</v>
      </c>
      <c r="BL35" s="47" t="s">
        <v>147</v>
      </c>
      <c r="BO35" s="39"/>
    </row>
    <row r="36" spans="1:279" ht="18" customHeight="1" x14ac:dyDescent="0.25">
      <c r="A36" s="42">
        <v>30</v>
      </c>
      <c r="B36" s="42" t="s">
        <v>286</v>
      </c>
      <c r="C36" s="42" t="s">
        <v>287</v>
      </c>
      <c r="D36" s="42" t="s">
        <v>275</v>
      </c>
      <c r="E36" s="42" t="s">
        <v>282</v>
      </c>
      <c r="F36" s="42" t="s">
        <v>288</v>
      </c>
      <c r="G36" s="42" t="s">
        <v>152</v>
      </c>
      <c r="H36" s="42" t="s">
        <v>140</v>
      </c>
      <c r="I36" s="42" t="s">
        <v>284</v>
      </c>
      <c r="J36" s="42"/>
      <c r="K36" s="42" t="s">
        <v>177</v>
      </c>
      <c r="L36" s="42">
        <v>2002</v>
      </c>
      <c r="M36" s="42" t="s">
        <v>289</v>
      </c>
      <c r="N36" s="42" t="s">
        <v>144</v>
      </c>
      <c r="O36" s="45">
        <v>26</v>
      </c>
      <c r="P36" s="45">
        <v>5.6</v>
      </c>
      <c r="Q36" s="45">
        <v>5</v>
      </c>
      <c r="R36" s="45"/>
      <c r="S36" s="46">
        <f t="shared" si="0"/>
        <v>145.6</v>
      </c>
      <c r="T36" s="47">
        <v>4</v>
      </c>
      <c r="U36" s="47">
        <v>2</v>
      </c>
      <c r="V36" s="46"/>
      <c r="W36" s="46"/>
      <c r="X36" s="46"/>
      <c r="Y36" s="48">
        <f t="shared" si="7"/>
        <v>134.39999999999998</v>
      </c>
      <c r="Z36" s="47">
        <v>2</v>
      </c>
      <c r="AA36" s="49"/>
      <c r="AB36" s="46">
        <f t="shared" si="2"/>
        <v>145.6</v>
      </c>
      <c r="AC36" s="47">
        <f t="shared" si="3"/>
        <v>26</v>
      </c>
      <c r="AD36" s="46" t="s">
        <v>145</v>
      </c>
      <c r="AE36" s="46" t="s">
        <v>146</v>
      </c>
      <c r="AF36" s="48">
        <v>5.6</v>
      </c>
      <c r="AG36" s="46">
        <v>5.6</v>
      </c>
      <c r="AH36" s="46"/>
      <c r="AI36" s="47">
        <v>32</v>
      </c>
      <c r="AJ36" s="48">
        <f t="shared" si="9"/>
        <v>179.2</v>
      </c>
      <c r="AK36" s="46">
        <f t="shared" si="13"/>
        <v>179.2</v>
      </c>
      <c r="AL36" s="46"/>
      <c r="AM36" s="48"/>
      <c r="AN36" s="48"/>
      <c r="AO36" s="47">
        <f t="shared" si="6"/>
        <v>32</v>
      </c>
      <c r="AP36" s="47"/>
      <c r="AQ36" s="47">
        <v>32</v>
      </c>
      <c r="AR36" s="46"/>
      <c r="AS36" s="46"/>
      <c r="AT36" s="54">
        <f t="shared" si="14"/>
        <v>56</v>
      </c>
      <c r="AU36" s="54">
        <v>9</v>
      </c>
      <c r="AV36" s="47">
        <f>AU36</f>
        <v>9</v>
      </c>
      <c r="AW36" s="54">
        <v>9</v>
      </c>
      <c r="AX36" s="53">
        <v>47</v>
      </c>
      <c r="AY36" s="50"/>
      <c r="AZ36" s="50"/>
      <c r="BA36" s="50"/>
      <c r="BB36" s="46"/>
      <c r="BC36" s="46"/>
      <c r="BD36" s="46"/>
      <c r="BE36" s="47"/>
      <c r="BF36" s="46"/>
      <c r="BG36" s="46"/>
      <c r="BH36" s="46">
        <f t="shared" si="11"/>
        <v>179.2</v>
      </c>
      <c r="BI36" s="47">
        <f t="shared" si="12"/>
        <v>32</v>
      </c>
      <c r="BJ36" s="47">
        <v>27800</v>
      </c>
      <c r="BK36" s="47" t="e">
        <f>ROUND(#REF!,0)</f>
        <v>#REF!</v>
      </c>
      <c r="BL36" s="47" t="s">
        <v>147</v>
      </c>
      <c r="BO36" s="39"/>
    </row>
    <row r="37" spans="1:279" ht="18" customHeight="1" x14ac:dyDescent="0.25">
      <c r="A37" s="42">
        <v>31</v>
      </c>
      <c r="B37" s="42" t="s">
        <v>290</v>
      </c>
      <c r="C37" s="42" t="s">
        <v>291</v>
      </c>
      <c r="D37" s="42" t="s">
        <v>275</v>
      </c>
      <c r="E37" s="42" t="s">
        <v>292</v>
      </c>
      <c r="F37" s="42" t="s">
        <v>293</v>
      </c>
      <c r="G37" s="42" t="s">
        <v>139</v>
      </c>
      <c r="H37" s="42" t="s">
        <v>140</v>
      </c>
      <c r="I37" s="42" t="s">
        <v>284</v>
      </c>
      <c r="J37" s="42"/>
      <c r="K37" s="42" t="s">
        <v>177</v>
      </c>
      <c r="L37" s="42">
        <v>2002</v>
      </c>
      <c r="M37" s="42" t="s">
        <v>294</v>
      </c>
      <c r="N37" s="42" t="s">
        <v>144</v>
      </c>
      <c r="O37" s="45">
        <v>28</v>
      </c>
      <c r="P37" s="45">
        <v>7.6</v>
      </c>
      <c r="Q37" s="45">
        <v>7</v>
      </c>
      <c r="R37" s="45"/>
      <c r="S37" s="46">
        <f t="shared" si="0"/>
        <v>212.79999999999998</v>
      </c>
      <c r="T37" s="47">
        <v>4</v>
      </c>
      <c r="U37" s="47">
        <v>2</v>
      </c>
      <c r="V37" s="46"/>
      <c r="W37" s="46"/>
      <c r="X37" s="46"/>
      <c r="Y37" s="48">
        <f t="shared" si="7"/>
        <v>182.39999999999998</v>
      </c>
      <c r="Z37" s="47">
        <v>2</v>
      </c>
      <c r="AA37" s="49"/>
      <c r="AB37" s="46">
        <f t="shared" si="2"/>
        <v>212.79999999999998</v>
      </c>
      <c r="AC37" s="47">
        <f t="shared" si="3"/>
        <v>28</v>
      </c>
      <c r="AD37" s="46" t="s">
        <v>145</v>
      </c>
      <c r="AE37" s="46" t="s">
        <v>146</v>
      </c>
      <c r="AF37" s="48">
        <v>7.6</v>
      </c>
      <c r="AG37" s="46">
        <v>7.6</v>
      </c>
      <c r="AH37" s="46"/>
      <c r="AI37" s="47">
        <v>53</v>
      </c>
      <c r="AJ37" s="48">
        <f t="shared" si="9"/>
        <v>402.79999999999995</v>
      </c>
      <c r="AK37" s="46">
        <f t="shared" si="13"/>
        <v>402.79999999999995</v>
      </c>
      <c r="AL37" s="46"/>
      <c r="AM37" s="48"/>
      <c r="AN37" s="48"/>
      <c r="AO37" s="47">
        <f t="shared" si="6"/>
        <v>44</v>
      </c>
      <c r="AP37" s="47"/>
      <c r="AQ37" s="47">
        <v>44</v>
      </c>
      <c r="AR37" s="46"/>
      <c r="AS37" s="46"/>
      <c r="AT37" s="54">
        <f t="shared" si="14"/>
        <v>44</v>
      </c>
      <c r="AU37" s="54">
        <v>44</v>
      </c>
      <c r="AV37" s="47">
        <f>AU37</f>
        <v>44</v>
      </c>
      <c r="AW37" s="54">
        <v>44</v>
      </c>
      <c r="AX37" s="49"/>
      <c r="AY37" s="50"/>
      <c r="AZ37" s="50"/>
      <c r="BA37" s="50"/>
      <c r="BB37" s="46"/>
      <c r="BC37" s="46"/>
      <c r="BD37" s="46"/>
      <c r="BE37" s="47"/>
      <c r="BF37" s="46"/>
      <c r="BG37" s="46"/>
      <c r="BH37" s="46">
        <f t="shared" si="11"/>
        <v>402.79999999999995</v>
      </c>
      <c r="BI37" s="47">
        <f t="shared" si="12"/>
        <v>53</v>
      </c>
      <c r="BJ37" s="47">
        <v>43445</v>
      </c>
      <c r="BK37" s="47" t="e">
        <f>ROUND(#REF!,0)</f>
        <v>#REF!</v>
      </c>
      <c r="BL37" s="47" t="s">
        <v>147</v>
      </c>
      <c r="BO37" s="39"/>
    </row>
    <row r="38" spans="1:279" ht="18" customHeight="1" x14ac:dyDescent="0.25">
      <c r="A38" s="42">
        <v>32</v>
      </c>
      <c r="B38" s="42" t="s">
        <v>295</v>
      </c>
      <c r="C38" s="42" t="s">
        <v>296</v>
      </c>
      <c r="D38" s="42" t="s">
        <v>275</v>
      </c>
      <c r="E38" s="42" t="s">
        <v>297</v>
      </c>
      <c r="F38" s="76" t="s">
        <v>298</v>
      </c>
      <c r="G38" s="42" t="s">
        <v>139</v>
      </c>
      <c r="H38" s="42" t="s">
        <v>140</v>
      </c>
      <c r="I38" s="42" t="s">
        <v>284</v>
      </c>
      <c r="J38" s="42" t="s">
        <v>299</v>
      </c>
      <c r="K38" s="42" t="s">
        <v>142</v>
      </c>
      <c r="L38" s="42">
        <v>2013</v>
      </c>
      <c r="M38" s="42" t="s">
        <v>300</v>
      </c>
      <c r="N38" s="42" t="s">
        <v>145</v>
      </c>
      <c r="O38" s="42">
        <v>88</v>
      </c>
      <c r="P38" s="42">
        <v>24.6</v>
      </c>
      <c r="Q38" s="42">
        <v>16</v>
      </c>
      <c r="R38" s="42">
        <v>8.6</v>
      </c>
      <c r="S38" s="46">
        <f t="shared" si="0"/>
        <v>2164.8000000000002</v>
      </c>
      <c r="T38" s="42">
        <v>4</v>
      </c>
      <c r="U38" s="47">
        <v>2</v>
      </c>
      <c r="V38" s="42"/>
      <c r="W38" s="42"/>
      <c r="X38" s="42"/>
      <c r="Y38" s="48">
        <f t="shared" si="7"/>
        <v>590.40000000000009</v>
      </c>
      <c r="Z38" s="47">
        <v>2</v>
      </c>
      <c r="AA38" s="77"/>
      <c r="AB38" s="46">
        <f t="shared" ref="AB38:AB69" si="15">S38</f>
        <v>2164.8000000000002</v>
      </c>
      <c r="AC38" s="47">
        <f t="shared" ref="AC38:AC69" si="16">O38</f>
        <v>88</v>
      </c>
      <c r="AD38" s="42" t="s">
        <v>145</v>
      </c>
      <c r="AE38" s="42" t="s">
        <v>146</v>
      </c>
      <c r="AF38" s="48">
        <v>24.6</v>
      </c>
      <c r="AG38" s="42">
        <v>16</v>
      </c>
      <c r="AH38" s="42">
        <v>8.6</v>
      </c>
      <c r="AI38" s="47">
        <v>210</v>
      </c>
      <c r="AJ38" s="42">
        <f t="shared" si="9"/>
        <v>5166</v>
      </c>
      <c r="AK38" s="46">
        <f t="shared" si="13"/>
        <v>3360</v>
      </c>
      <c r="AL38" s="42"/>
      <c r="AM38" s="48"/>
      <c r="AN38" s="48">
        <f>AH38*AI38</f>
        <v>1806</v>
      </c>
      <c r="AO38" s="47">
        <f t="shared" si="6"/>
        <v>404</v>
      </c>
      <c r="AP38" s="47"/>
      <c r="AQ38" s="47">
        <v>404</v>
      </c>
      <c r="AR38" s="42"/>
      <c r="AS38" s="42"/>
      <c r="AT38" s="47">
        <f t="shared" si="14"/>
        <v>404</v>
      </c>
      <c r="AU38" s="50"/>
      <c r="AV38" s="47"/>
      <c r="AW38" s="50"/>
      <c r="AX38" s="77">
        <v>404</v>
      </c>
      <c r="AY38" s="50"/>
      <c r="AZ38" s="50"/>
      <c r="BA38" s="50">
        <v>166</v>
      </c>
      <c r="BB38" s="42"/>
      <c r="BC38" s="42"/>
      <c r="BD38" s="42"/>
      <c r="BE38" s="47"/>
      <c r="BF38" s="42"/>
      <c r="BG38" s="42"/>
      <c r="BH38" s="46">
        <f t="shared" si="11"/>
        <v>5166</v>
      </c>
      <c r="BI38" s="47">
        <f t="shared" si="12"/>
        <v>210</v>
      </c>
      <c r="BJ38" s="47">
        <v>432863</v>
      </c>
      <c r="BK38" s="47" t="e">
        <f>ROUND(#REF!,0)</f>
        <v>#REF!</v>
      </c>
      <c r="BL38" s="47" t="s">
        <v>147</v>
      </c>
      <c r="BO38" s="39"/>
    </row>
    <row r="39" spans="1:279" ht="18" customHeight="1" x14ac:dyDescent="0.25">
      <c r="A39" s="42">
        <v>33</v>
      </c>
      <c r="B39" s="42" t="s">
        <v>301</v>
      </c>
      <c r="C39" s="42" t="s">
        <v>302</v>
      </c>
      <c r="D39" s="42" t="s">
        <v>275</v>
      </c>
      <c r="E39" s="42" t="s">
        <v>282</v>
      </c>
      <c r="F39" s="42" t="s">
        <v>303</v>
      </c>
      <c r="G39" s="42" t="s">
        <v>139</v>
      </c>
      <c r="H39" s="42" t="s">
        <v>140</v>
      </c>
      <c r="I39" s="42" t="s">
        <v>304</v>
      </c>
      <c r="J39" s="42"/>
      <c r="K39" s="42" t="s">
        <v>142</v>
      </c>
      <c r="L39" s="42">
        <v>2002</v>
      </c>
      <c r="M39" s="42" t="s">
        <v>247</v>
      </c>
      <c r="N39" s="42" t="s">
        <v>144</v>
      </c>
      <c r="O39" s="45">
        <v>40</v>
      </c>
      <c r="P39" s="45">
        <v>7.6</v>
      </c>
      <c r="Q39" s="45">
        <v>6.1</v>
      </c>
      <c r="R39" s="45">
        <f>0.5+0.5</f>
        <v>1</v>
      </c>
      <c r="S39" s="46">
        <f t="shared" si="0"/>
        <v>304</v>
      </c>
      <c r="T39" s="47">
        <v>4</v>
      </c>
      <c r="U39" s="47">
        <v>2</v>
      </c>
      <c r="V39" s="46"/>
      <c r="W39" s="46"/>
      <c r="X39" s="46"/>
      <c r="Y39" s="48">
        <f t="shared" si="7"/>
        <v>182.39999999999998</v>
      </c>
      <c r="Z39" s="47">
        <v>2</v>
      </c>
      <c r="AA39" s="49">
        <v>15.42</v>
      </c>
      <c r="AB39" s="46">
        <f t="shared" si="15"/>
        <v>304</v>
      </c>
      <c r="AC39" s="47">
        <f t="shared" si="16"/>
        <v>40</v>
      </c>
      <c r="AD39" s="46" t="s">
        <v>145</v>
      </c>
      <c r="AE39" s="46" t="s">
        <v>146</v>
      </c>
      <c r="AF39" s="48">
        <v>7.6</v>
      </c>
      <c r="AG39" s="46">
        <v>7.6</v>
      </c>
      <c r="AH39" s="46"/>
      <c r="AI39" s="47">
        <v>158</v>
      </c>
      <c r="AJ39" s="48">
        <f t="shared" si="9"/>
        <v>1200.8</v>
      </c>
      <c r="AK39" s="46">
        <f t="shared" si="13"/>
        <v>1200.8</v>
      </c>
      <c r="AL39" s="46"/>
      <c r="AM39" s="48"/>
      <c r="AN39" s="48"/>
      <c r="AO39" s="47">
        <f t="shared" si="6"/>
        <v>256</v>
      </c>
      <c r="AP39" s="47">
        <v>256</v>
      </c>
      <c r="AQ39" s="47"/>
      <c r="AR39" s="46"/>
      <c r="AS39" s="46"/>
      <c r="AT39" s="47">
        <f t="shared" si="14"/>
        <v>256</v>
      </c>
      <c r="AU39" s="50">
        <v>156</v>
      </c>
      <c r="AV39" s="47">
        <f>AU39</f>
        <v>156</v>
      </c>
      <c r="AW39" s="50">
        <f>AU39</f>
        <v>156</v>
      </c>
      <c r="AX39" s="49">
        <v>100</v>
      </c>
      <c r="AY39" s="50"/>
      <c r="AZ39" s="50"/>
      <c r="BA39" s="50"/>
      <c r="BB39" s="53">
        <v>6</v>
      </c>
      <c r="BC39" s="46"/>
      <c r="BD39" s="46"/>
      <c r="BE39" s="47"/>
      <c r="BF39" s="46"/>
      <c r="BG39" s="46"/>
      <c r="BH39" s="46">
        <f t="shared" si="11"/>
        <v>1200.8</v>
      </c>
      <c r="BI39" s="47">
        <f t="shared" si="12"/>
        <v>158</v>
      </c>
      <c r="BJ39" s="47">
        <v>114965</v>
      </c>
      <c r="BK39" s="47" t="e">
        <f>ROUND(#REF!,0)</f>
        <v>#REF!</v>
      </c>
      <c r="BL39" s="47" t="s">
        <v>147</v>
      </c>
      <c r="BO39" s="39"/>
    </row>
    <row r="40" spans="1:279" ht="18" customHeight="1" x14ac:dyDescent="0.25">
      <c r="A40" s="42">
        <v>34</v>
      </c>
      <c r="B40" s="42" t="s">
        <v>305</v>
      </c>
      <c r="C40" s="42" t="s">
        <v>306</v>
      </c>
      <c r="D40" s="42" t="s">
        <v>275</v>
      </c>
      <c r="E40" s="42" t="s">
        <v>307</v>
      </c>
      <c r="F40" s="42" t="s">
        <v>308</v>
      </c>
      <c r="G40" s="42" t="s">
        <v>139</v>
      </c>
      <c r="H40" s="42" t="s">
        <v>140</v>
      </c>
      <c r="I40" s="42" t="s">
        <v>304</v>
      </c>
      <c r="J40" s="42"/>
      <c r="K40" s="42" t="s">
        <v>177</v>
      </c>
      <c r="L40" s="42"/>
      <c r="M40" s="42" t="s">
        <v>309</v>
      </c>
      <c r="N40" s="42" t="s">
        <v>144</v>
      </c>
      <c r="O40" s="45">
        <v>54</v>
      </c>
      <c r="P40" s="45">
        <v>8.6999999999999993</v>
      </c>
      <c r="Q40" s="45">
        <v>7.1</v>
      </c>
      <c r="R40" s="45">
        <f>0.55+0.55</f>
        <v>1.1000000000000001</v>
      </c>
      <c r="S40" s="46">
        <f t="shared" si="0"/>
        <v>469.79999999999995</v>
      </c>
      <c r="T40" s="47">
        <v>4</v>
      </c>
      <c r="U40" s="47">
        <v>2</v>
      </c>
      <c r="V40" s="46"/>
      <c r="W40" s="46"/>
      <c r="X40" s="46"/>
      <c r="Y40" s="48">
        <f t="shared" si="7"/>
        <v>208.79999999999998</v>
      </c>
      <c r="Z40" s="47">
        <v>2</v>
      </c>
      <c r="AA40" s="49">
        <v>15.42</v>
      </c>
      <c r="AB40" s="46">
        <f t="shared" si="15"/>
        <v>469.79999999999995</v>
      </c>
      <c r="AC40" s="47">
        <f t="shared" si="16"/>
        <v>54</v>
      </c>
      <c r="AD40" s="46" t="s">
        <v>145</v>
      </c>
      <c r="AE40" s="46" t="s">
        <v>146</v>
      </c>
      <c r="AF40" s="48">
        <v>8.6999999999999993</v>
      </c>
      <c r="AG40" s="46">
        <v>8.6999999999999993</v>
      </c>
      <c r="AH40" s="46"/>
      <c r="AI40" s="47">
        <v>368</v>
      </c>
      <c r="AJ40" s="48">
        <f t="shared" si="9"/>
        <v>3201.6</v>
      </c>
      <c r="AK40" s="46">
        <f t="shared" si="13"/>
        <v>3201.6</v>
      </c>
      <c r="AL40" s="46"/>
      <c r="AM40" s="48"/>
      <c r="AN40" s="48"/>
      <c r="AO40" s="47">
        <f t="shared" si="6"/>
        <v>50</v>
      </c>
      <c r="AP40" s="47"/>
      <c r="AQ40" s="47">
        <v>50</v>
      </c>
      <c r="AR40" s="46"/>
      <c r="AS40" s="46"/>
      <c r="AT40" s="47">
        <f t="shared" si="14"/>
        <v>712</v>
      </c>
      <c r="AU40" s="47"/>
      <c r="AV40" s="47"/>
      <c r="AW40" s="47"/>
      <c r="AX40" s="46">
        <v>712</v>
      </c>
      <c r="AY40" s="47"/>
      <c r="AZ40" s="47"/>
      <c r="BA40" s="47"/>
      <c r="BB40" s="46"/>
      <c r="BC40" s="46"/>
      <c r="BD40" s="46"/>
      <c r="BE40" s="47"/>
      <c r="BF40" s="46"/>
      <c r="BG40" s="46"/>
      <c r="BH40" s="46">
        <f t="shared" si="11"/>
        <v>3201.6</v>
      </c>
      <c r="BI40" s="47">
        <f t="shared" si="12"/>
        <v>368</v>
      </c>
      <c r="BJ40" s="47">
        <v>219723</v>
      </c>
      <c r="BK40" s="47" t="e">
        <f>ROUND(#REF!,0)</f>
        <v>#REF!</v>
      </c>
      <c r="BL40" s="47" t="s">
        <v>147</v>
      </c>
      <c r="BO40" s="39"/>
    </row>
    <row r="41" spans="1:279" ht="18" customHeight="1" x14ac:dyDescent="0.25">
      <c r="A41" s="42">
        <v>35</v>
      </c>
      <c r="B41" s="42" t="s">
        <v>310</v>
      </c>
      <c r="C41" s="42" t="s">
        <v>311</v>
      </c>
      <c r="D41" s="42" t="s">
        <v>275</v>
      </c>
      <c r="E41" s="42" t="s">
        <v>312</v>
      </c>
      <c r="F41" s="42" t="s">
        <v>313</v>
      </c>
      <c r="G41" s="42" t="s">
        <v>152</v>
      </c>
      <c r="H41" s="42" t="s">
        <v>140</v>
      </c>
      <c r="I41" s="42" t="s">
        <v>304</v>
      </c>
      <c r="J41" s="42"/>
      <c r="K41" s="42" t="s">
        <v>242</v>
      </c>
      <c r="L41" s="42">
        <v>1983</v>
      </c>
      <c r="M41" s="42" t="s">
        <v>314</v>
      </c>
      <c r="N41" s="42" t="s">
        <v>144</v>
      </c>
      <c r="O41" s="45">
        <v>32</v>
      </c>
      <c r="P41" s="45">
        <v>7</v>
      </c>
      <c r="Q41" s="45">
        <v>4.4000000000000004</v>
      </c>
      <c r="R41" s="45">
        <f>1.1+1.1</f>
        <v>2.2000000000000002</v>
      </c>
      <c r="S41" s="46">
        <f t="shared" si="0"/>
        <v>224</v>
      </c>
      <c r="T41" s="47">
        <v>4</v>
      </c>
      <c r="U41" s="47">
        <v>2</v>
      </c>
      <c r="V41" s="46"/>
      <c r="W41" s="46"/>
      <c r="X41" s="46"/>
      <c r="Y41" s="48">
        <f t="shared" si="7"/>
        <v>168</v>
      </c>
      <c r="Z41" s="47">
        <v>2</v>
      </c>
      <c r="AA41" s="49">
        <v>15.42</v>
      </c>
      <c r="AB41" s="46">
        <f t="shared" si="15"/>
        <v>224</v>
      </c>
      <c r="AC41" s="47">
        <f t="shared" si="16"/>
        <v>32</v>
      </c>
      <c r="AD41" s="46" t="s">
        <v>145</v>
      </c>
      <c r="AE41" s="46" t="s">
        <v>146</v>
      </c>
      <c r="AF41" s="48">
        <v>7</v>
      </c>
      <c r="AG41" s="46">
        <v>7</v>
      </c>
      <c r="AH41" s="46"/>
      <c r="AI41" s="47">
        <v>90</v>
      </c>
      <c r="AJ41" s="48">
        <f t="shared" si="9"/>
        <v>630</v>
      </c>
      <c r="AK41" s="46">
        <f t="shared" si="13"/>
        <v>630</v>
      </c>
      <c r="AL41" s="46"/>
      <c r="AM41" s="48"/>
      <c r="AN41" s="48"/>
      <c r="AO41" s="47">
        <f t="shared" si="6"/>
        <v>10</v>
      </c>
      <c r="AP41" s="47">
        <v>10</v>
      </c>
      <c r="AQ41" s="47"/>
      <c r="AR41" s="46"/>
      <c r="AS41" s="46"/>
      <c r="AT41" s="47">
        <f t="shared" si="14"/>
        <v>60</v>
      </c>
      <c r="AU41" s="47"/>
      <c r="AV41" s="47"/>
      <c r="AW41" s="47"/>
      <c r="AX41" s="46">
        <v>60</v>
      </c>
      <c r="AY41" s="47"/>
      <c r="AZ41" s="47"/>
      <c r="BA41" s="47"/>
      <c r="BB41" s="46"/>
      <c r="BC41" s="46"/>
      <c r="BD41" s="46"/>
      <c r="BE41" s="47"/>
      <c r="BF41" s="46"/>
      <c r="BG41" s="46"/>
      <c r="BH41" s="46">
        <f t="shared" si="11"/>
        <v>630</v>
      </c>
      <c r="BI41" s="47">
        <f t="shared" si="12"/>
        <v>90</v>
      </c>
      <c r="BJ41" s="47">
        <v>57114</v>
      </c>
      <c r="BK41" s="47" t="e">
        <f>ROUND(#REF!,0)</f>
        <v>#REF!</v>
      </c>
      <c r="BL41" s="47" t="s">
        <v>147</v>
      </c>
      <c r="BO41" s="39"/>
    </row>
    <row r="42" spans="1:279" ht="18" customHeight="1" x14ac:dyDescent="0.25">
      <c r="A42" s="42">
        <v>36</v>
      </c>
      <c r="B42" s="42" t="s">
        <v>315</v>
      </c>
      <c r="C42" s="42" t="s">
        <v>316</v>
      </c>
      <c r="D42" s="42" t="s">
        <v>275</v>
      </c>
      <c r="E42" s="42" t="s">
        <v>312</v>
      </c>
      <c r="F42" s="42" t="s">
        <v>317</v>
      </c>
      <c r="G42" s="42" t="s">
        <v>139</v>
      </c>
      <c r="H42" s="42" t="s">
        <v>140</v>
      </c>
      <c r="I42" s="42" t="s">
        <v>304</v>
      </c>
      <c r="J42" s="42"/>
      <c r="K42" s="42" t="s">
        <v>177</v>
      </c>
      <c r="L42" s="42"/>
      <c r="M42" s="42" t="s">
        <v>318</v>
      </c>
      <c r="N42" s="42" t="s">
        <v>144</v>
      </c>
      <c r="O42" s="45">
        <v>30</v>
      </c>
      <c r="P42" s="45">
        <v>7.6</v>
      </c>
      <c r="Q42" s="45">
        <v>7.1</v>
      </c>
      <c r="R42" s="45"/>
      <c r="S42" s="46">
        <f t="shared" si="0"/>
        <v>228</v>
      </c>
      <c r="T42" s="47">
        <v>4</v>
      </c>
      <c r="U42" s="47">
        <v>2</v>
      </c>
      <c r="V42" s="46"/>
      <c r="W42" s="46"/>
      <c r="X42" s="46"/>
      <c r="Y42" s="48">
        <f t="shared" si="7"/>
        <v>182.39999999999998</v>
      </c>
      <c r="Z42" s="47">
        <v>2</v>
      </c>
      <c r="AA42" s="49">
        <v>15.42</v>
      </c>
      <c r="AB42" s="46">
        <f t="shared" si="15"/>
        <v>228</v>
      </c>
      <c r="AC42" s="47">
        <f t="shared" si="16"/>
        <v>30</v>
      </c>
      <c r="AD42" s="46" t="s">
        <v>145</v>
      </c>
      <c r="AE42" s="46" t="s">
        <v>146</v>
      </c>
      <c r="AF42" s="48">
        <v>7.6</v>
      </c>
      <c r="AG42" s="46">
        <v>7.6</v>
      </c>
      <c r="AH42" s="46"/>
      <c r="AI42" s="47">
        <v>90</v>
      </c>
      <c r="AJ42" s="48">
        <f t="shared" si="9"/>
        <v>684</v>
      </c>
      <c r="AK42" s="46">
        <f t="shared" si="13"/>
        <v>684</v>
      </c>
      <c r="AL42" s="46"/>
      <c r="AM42" s="48"/>
      <c r="AN42" s="48"/>
      <c r="AO42" s="47">
        <f t="shared" si="6"/>
        <v>180</v>
      </c>
      <c r="AP42" s="47">
        <v>180</v>
      </c>
      <c r="AQ42" s="47"/>
      <c r="AR42" s="46"/>
      <c r="AS42" s="46"/>
      <c r="AT42" s="47">
        <f t="shared" si="14"/>
        <v>180</v>
      </c>
      <c r="AU42" s="47"/>
      <c r="AV42" s="47"/>
      <c r="AW42" s="47"/>
      <c r="AX42" s="46">
        <v>180</v>
      </c>
      <c r="AY42" s="47"/>
      <c r="AZ42" s="47"/>
      <c r="BA42" s="47"/>
      <c r="BB42" s="46"/>
      <c r="BC42" s="46"/>
      <c r="BD42" s="46"/>
      <c r="BE42" s="47"/>
      <c r="BF42" s="46"/>
      <c r="BG42" s="46"/>
      <c r="BH42" s="46">
        <f t="shared" si="11"/>
        <v>684</v>
      </c>
      <c r="BI42" s="47">
        <f t="shared" si="12"/>
        <v>90</v>
      </c>
      <c r="BJ42" s="47">
        <v>65982</v>
      </c>
      <c r="BK42" s="47" t="e">
        <f>ROUND(#REF!,0)</f>
        <v>#REF!</v>
      </c>
      <c r="BL42" s="47" t="s">
        <v>147</v>
      </c>
      <c r="BO42" s="39"/>
    </row>
    <row r="43" spans="1:279" ht="18" customHeight="1" x14ac:dyDescent="0.25">
      <c r="A43" s="42">
        <v>37</v>
      </c>
      <c r="B43" s="42" t="s">
        <v>319</v>
      </c>
      <c r="C43" s="42" t="s">
        <v>320</v>
      </c>
      <c r="D43" s="42" t="s">
        <v>275</v>
      </c>
      <c r="E43" s="42" t="s">
        <v>312</v>
      </c>
      <c r="F43" s="42" t="s">
        <v>321</v>
      </c>
      <c r="G43" s="42" t="s">
        <v>152</v>
      </c>
      <c r="H43" s="42" t="s">
        <v>140</v>
      </c>
      <c r="I43" s="42" t="s">
        <v>304</v>
      </c>
      <c r="J43" s="42"/>
      <c r="K43" s="42" t="s">
        <v>322</v>
      </c>
      <c r="L43" s="42"/>
      <c r="M43" s="42">
        <v>18.5</v>
      </c>
      <c r="N43" s="42" t="s">
        <v>173</v>
      </c>
      <c r="O43" s="45">
        <v>18.5</v>
      </c>
      <c r="P43" s="45">
        <v>4.7</v>
      </c>
      <c r="Q43" s="45">
        <v>4</v>
      </c>
      <c r="R43" s="45"/>
      <c r="S43" s="46">
        <f t="shared" si="0"/>
        <v>86.95</v>
      </c>
      <c r="T43" s="47">
        <v>4</v>
      </c>
      <c r="U43" s="47">
        <v>2</v>
      </c>
      <c r="V43" s="46"/>
      <c r="W43" s="46"/>
      <c r="X43" s="46"/>
      <c r="Y43" s="48">
        <f t="shared" si="7"/>
        <v>112.80000000000001</v>
      </c>
      <c r="Z43" s="47">
        <v>2</v>
      </c>
      <c r="AA43" s="49">
        <v>6.5</v>
      </c>
      <c r="AB43" s="46">
        <f t="shared" si="15"/>
        <v>86.95</v>
      </c>
      <c r="AC43" s="47">
        <f t="shared" si="16"/>
        <v>18.5</v>
      </c>
      <c r="AD43" s="46" t="s">
        <v>145</v>
      </c>
      <c r="AE43" s="46" t="s">
        <v>146</v>
      </c>
      <c r="AF43" s="48">
        <v>4.7</v>
      </c>
      <c r="AG43" s="46">
        <v>4.7</v>
      </c>
      <c r="AH43" s="46"/>
      <c r="AI43" s="47">
        <v>116</v>
      </c>
      <c r="AJ43" s="48">
        <f t="shared" si="9"/>
        <v>376</v>
      </c>
      <c r="AK43" s="46">
        <v>261.89999999999998</v>
      </c>
      <c r="AL43" s="46"/>
      <c r="AM43" s="48">
        <v>114.1</v>
      </c>
      <c r="AN43" s="48"/>
      <c r="AO43" s="47">
        <f t="shared" si="6"/>
        <v>206.3</v>
      </c>
      <c r="AP43" s="47"/>
      <c r="AQ43" s="47">
        <v>206.3</v>
      </c>
      <c r="AR43" s="46"/>
      <c r="AS43" s="46">
        <v>114.1</v>
      </c>
      <c r="AT43" s="47">
        <f t="shared" si="14"/>
        <v>206.3</v>
      </c>
      <c r="AU43" s="47"/>
      <c r="AV43" s="47"/>
      <c r="AW43" s="47"/>
      <c r="AX43" s="46">
        <v>206.3</v>
      </c>
      <c r="AY43" s="47"/>
      <c r="AZ43" s="47"/>
      <c r="BA43" s="47"/>
      <c r="BB43" s="46"/>
      <c r="BC43" s="46"/>
      <c r="BD43" s="46"/>
      <c r="BE43" s="47"/>
      <c r="BF43" s="46"/>
      <c r="BG43" s="46"/>
      <c r="BH43" s="46">
        <f t="shared" si="11"/>
        <v>376</v>
      </c>
      <c r="BI43" s="47">
        <f t="shared" si="12"/>
        <v>116</v>
      </c>
      <c r="BJ43" s="47">
        <v>51400</v>
      </c>
      <c r="BK43" s="47" t="e">
        <f>ROUND(#REF!,0)</f>
        <v>#REF!</v>
      </c>
      <c r="BL43" s="47" t="s">
        <v>147</v>
      </c>
      <c r="BO43" s="39"/>
    </row>
    <row r="44" spans="1:279" ht="18" customHeight="1" x14ac:dyDescent="0.25">
      <c r="A44" s="42">
        <v>38</v>
      </c>
      <c r="B44" s="42" t="s">
        <v>323</v>
      </c>
      <c r="C44" s="42" t="s">
        <v>324</v>
      </c>
      <c r="D44" s="42" t="s">
        <v>275</v>
      </c>
      <c r="E44" s="42" t="s">
        <v>312</v>
      </c>
      <c r="F44" s="42" t="s">
        <v>325</v>
      </c>
      <c r="G44" s="42" t="s">
        <v>139</v>
      </c>
      <c r="H44" s="42" t="s">
        <v>140</v>
      </c>
      <c r="I44" s="42" t="s">
        <v>304</v>
      </c>
      <c r="J44" s="42"/>
      <c r="K44" s="42" t="s">
        <v>142</v>
      </c>
      <c r="L44" s="42">
        <v>2005</v>
      </c>
      <c r="M44" s="42" t="s">
        <v>326</v>
      </c>
      <c r="N44" s="42" t="s">
        <v>145</v>
      </c>
      <c r="O44" s="45">
        <v>34</v>
      </c>
      <c r="P44" s="45">
        <v>24.6</v>
      </c>
      <c r="Q44" s="45">
        <v>17</v>
      </c>
      <c r="R44" s="45">
        <f>3+4</f>
        <v>7</v>
      </c>
      <c r="S44" s="46">
        <f t="shared" si="0"/>
        <v>836.40000000000009</v>
      </c>
      <c r="T44" s="47">
        <v>4</v>
      </c>
      <c r="U44" s="47">
        <v>2</v>
      </c>
      <c r="V44" s="46"/>
      <c r="W44" s="46"/>
      <c r="X44" s="46"/>
      <c r="Y44" s="48">
        <f t="shared" si="7"/>
        <v>590.40000000000009</v>
      </c>
      <c r="Z44" s="47">
        <v>2</v>
      </c>
      <c r="AA44" s="49">
        <v>15.42</v>
      </c>
      <c r="AB44" s="46">
        <f t="shared" si="15"/>
        <v>836.40000000000009</v>
      </c>
      <c r="AC44" s="47">
        <f t="shared" si="16"/>
        <v>34</v>
      </c>
      <c r="AD44" s="46" t="s">
        <v>145</v>
      </c>
      <c r="AE44" s="46" t="s">
        <v>146</v>
      </c>
      <c r="AF44" s="48">
        <v>24.6</v>
      </c>
      <c r="AG44" s="46">
        <v>17</v>
      </c>
      <c r="AH44" s="46">
        <v>7.6</v>
      </c>
      <c r="AI44" s="47">
        <v>60</v>
      </c>
      <c r="AJ44" s="48">
        <f t="shared" si="9"/>
        <v>1476</v>
      </c>
      <c r="AK44" s="46">
        <f>AF44*AI44-AL44-AM44-AN44</f>
        <v>1020</v>
      </c>
      <c r="AL44" s="46"/>
      <c r="AM44" s="48"/>
      <c r="AN44" s="48">
        <f>AH44*AI44</f>
        <v>456</v>
      </c>
      <c r="AO44" s="47">
        <f t="shared" si="6"/>
        <v>140</v>
      </c>
      <c r="AP44" s="47"/>
      <c r="AQ44" s="47">
        <v>140</v>
      </c>
      <c r="AR44" s="46"/>
      <c r="AS44" s="46"/>
      <c r="AT44" s="47">
        <f t="shared" si="14"/>
        <v>140</v>
      </c>
      <c r="AU44" s="47">
        <v>140</v>
      </c>
      <c r="AV44" s="47">
        <f>AU44</f>
        <v>140</v>
      </c>
      <c r="AW44" s="47">
        <f>AU44</f>
        <v>140</v>
      </c>
      <c r="AX44" s="46"/>
      <c r="AY44" s="47"/>
      <c r="AZ44" s="47"/>
      <c r="BA44" s="47"/>
      <c r="BB44" s="46"/>
      <c r="BC44" s="46"/>
      <c r="BD44" s="46"/>
      <c r="BE44" s="47"/>
      <c r="BF44" s="46"/>
      <c r="BG44" s="46"/>
      <c r="BH44" s="46">
        <f t="shared" si="11"/>
        <v>1476</v>
      </c>
      <c r="BI44" s="47">
        <f t="shared" si="12"/>
        <v>60</v>
      </c>
      <c r="BJ44" s="47">
        <v>162311</v>
      </c>
      <c r="BK44" s="47" t="e">
        <f>ROUND(#REF!,0)</f>
        <v>#REF!</v>
      </c>
      <c r="BL44" s="47" t="s">
        <v>147</v>
      </c>
      <c r="BO44" s="39"/>
    </row>
    <row r="45" spans="1:279" ht="18" customHeight="1" x14ac:dyDescent="0.25">
      <c r="A45" s="42">
        <v>39</v>
      </c>
      <c r="B45" s="42" t="s">
        <v>327</v>
      </c>
      <c r="C45" s="42" t="s">
        <v>328</v>
      </c>
      <c r="D45" s="42" t="s">
        <v>275</v>
      </c>
      <c r="E45" s="42" t="s">
        <v>312</v>
      </c>
      <c r="F45" s="42" t="s">
        <v>329</v>
      </c>
      <c r="G45" s="42" t="s">
        <v>139</v>
      </c>
      <c r="H45" s="42" t="s">
        <v>140</v>
      </c>
      <c r="I45" s="42" t="s">
        <v>304</v>
      </c>
      <c r="J45" s="42"/>
      <c r="K45" s="42" t="s">
        <v>142</v>
      </c>
      <c r="L45" s="42">
        <v>2004</v>
      </c>
      <c r="M45" s="42" t="s">
        <v>247</v>
      </c>
      <c r="N45" s="42" t="s">
        <v>144</v>
      </c>
      <c r="O45" s="45">
        <v>40</v>
      </c>
      <c r="P45" s="45">
        <v>24.6</v>
      </c>
      <c r="Q45" s="45">
        <v>16</v>
      </c>
      <c r="R45" s="45">
        <f>4+4</f>
        <v>8</v>
      </c>
      <c r="S45" s="46">
        <f t="shared" si="0"/>
        <v>984</v>
      </c>
      <c r="T45" s="47">
        <v>4</v>
      </c>
      <c r="U45" s="47">
        <v>2</v>
      </c>
      <c r="V45" s="46"/>
      <c r="W45" s="46"/>
      <c r="X45" s="46"/>
      <c r="Y45" s="48">
        <f t="shared" si="7"/>
        <v>590.40000000000009</v>
      </c>
      <c r="Z45" s="47">
        <v>2</v>
      </c>
      <c r="AA45" s="49">
        <v>15.42</v>
      </c>
      <c r="AB45" s="46">
        <f t="shared" si="15"/>
        <v>984</v>
      </c>
      <c r="AC45" s="47">
        <f t="shared" si="16"/>
        <v>40</v>
      </c>
      <c r="AD45" s="46" t="s">
        <v>145</v>
      </c>
      <c r="AE45" s="46" t="s">
        <v>146</v>
      </c>
      <c r="AF45" s="48">
        <v>24.6</v>
      </c>
      <c r="AG45" s="46">
        <v>16</v>
      </c>
      <c r="AH45" s="46">
        <v>8.6</v>
      </c>
      <c r="AI45" s="47">
        <v>140</v>
      </c>
      <c r="AJ45" s="48">
        <f t="shared" si="9"/>
        <v>3444</v>
      </c>
      <c r="AK45" s="46">
        <f>AF45*AI45-AL45-AM45-AN45</f>
        <v>2240</v>
      </c>
      <c r="AL45" s="46"/>
      <c r="AM45" s="48"/>
      <c r="AN45" s="48">
        <f>AH45*AI45</f>
        <v>1204</v>
      </c>
      <c r="AO45" s="47">
        <f t="shared" si="6"/>
        <v>270</v>
      </c>
      <c r="AP45" s="47"/>
      <c r="AQ45" s="47">
        <v>270</v>
      </c>
      <c r="AR45" s="46"/>
      <c r="AS45" s="46"/>
      <c r="AT45" s="47">
        <f t="shared" si="14"/>
        <v>276</v>
      </c>
      <c r="AU45" s="47">
        <v>276</v>
      </c>
      <c r="AV45" s="47">
        <f>AU45</f>
        <v>276</v>
      </c>
      <c r="AW45" s="47">
        <f>AU45</f>
        <v>276</v>
      </c>
      <c r="AX45" s="46"/>
      <c r="AY45" s="47"/>
      <c r="AZ45" s="47"/>
      <c r="BA45" s="47"/>
      <c r="BB45" s="46"/>
      <c r="BC45" s="46"/>
      <c r="BD45" s="46"/>
      <c r="BE45" s="47"/>
      <c r="BF45" s="46"/>
      <c r="BG45" s="46"/>
      <c r="BH45" s="46">
        <f t="shared" si="11"/>
        <v>3444</v>
      </c>
      <c r="BI45" s="47">
        <f t="shared" si="12"/>
        <v>140</v>
      </c>
      <c r="BJ45" s="47">
        <v>268411</v>
      </c>
      <c r="BK45" s="47" t="e">
        <f>ROUND(#REF!,0)</f>
        <v>#REF!</v>
      </c>
      <c r="BL45" s="47" t="s">
        <v>147</v>
      </c>
      <c r="BO45" s="39"/>
    </row>
    <row r="46" spans="1:279" ht="18" customHeight="1" x14ac:dyDescent="0.25">
      <c r="A46" s="42">
        <v>40</v>
      </c>
      <c r="B46" s="42" t="s">
        <v>330</v>
      </c>
      <c r="C46" s="42" t="s">
        <v>331</v>
      </c>
      <c r="D46" s="42" t="s">
        <v>275</v>
      </c>
      <c r="E46" s="42" t="s">
        <v>332</v>
      </c>
      <c r="F46" s="42" t="s">
        <v>333</v>
      </c>
      <c r="G46" s="42" t="s">
        <v>139</v>
      </c>
      <c r="H46" s="42" t="s">
        <v>140</v>
      </c>
      <c r="I46" s="42" t="s">
        <v>141</v>
      </c>
      <c r="J46" s="42"/>
      <c r="K46" s="42" t="s">
        <v>142</v>
      </c>
      <c r="L46" s="42">
        <v>2002</v>
      </c>
      <c r="M46" s="42" t="s">
        <v>164</v>
      </c>
      <c r="N46" s="42" t="s">
        <v>144</v>
      </c>
      <c r="O46" s="45">
        <v>71</v>
      </c>
      <c r="P46" s="45">
        <v>7.5</v>
      </c>
      <c r="Q46" s="45">
        <v>6</v>
      </c>
      <c r="R46" s="45">
        <f>0.5+0.5</f>
        <v>1</v>
      </c>
      <c r="S46" s="46">
        <f t="shared" si="0"/>
        <v>532.5</v>
      </c>
      <c r="T46" s="47">
        <v>4</v>
      </c>
      <c r="U46" s="47">
        <v>2</v>
      </c>
      <c r="V46" s="46"/>
      <c r="W46" s="46"/>
      <c r="X46" s="46"/>
      <c r="Y46" s="48">
        <f t="shared" ref="Y46:Y77" si="17">P46*2*12</f>
        <v>180</v>
      </c>
      <c r="Z46" s="47">
        <v>2</v>
      </c>
      <c r="AA46" s="49">
        <v>29.92</v>
      </c>
      <c r="AB46" s="46">
        <f t="shared" si="15"/>
        <v>532.5</v>
      </c>
      <c r="AC46" s="47">
        <f t="shared" si="16"/>
        <v>71</v>
      </c>
      <c r="AD46" s="46" t="s">
        <v>145</v>
      </c>
      <c r="AE46" s="46" t="s">
        <v>146</v>
      </c>
      <c r="AF46" s="48">
        <v>7.5</v>
      </c>
      <c r="AG46" s="46">
        <v>7.5</v>
      </c>
      <c r="AH46" s="46"/>
      <c r="AI46" s="47">
        <v>130</v>
      </c>
      <c r="AJ46" s="48">
        <f t="shared" si="9"/>
        <v>975</v>
      </c>
      <c r="AK46" s="46">
        <f>AF46*AI46-AL46-AM46-AN46</f>
        <v>975</v>
      </c>
      <c r="AL46" s="46"/>
      <c r="AM46" s="48"/>
      <c r="AN46" s="48"/>
      <c r="AO46" s="47">
        <f t="shared" si="6"/>
        <v>138</v>
      </c>
      <c r="AP46" s="47">
        <v>138</v>
      </c>
      <c r="AQ46" s="47"/>
      <c r="AR46" s="46"/>
      <c r="AS46" s="46"/>
      <c r="AT46" s="54">
        <f t="shared" si="14"/>
        <v>178</v>
      </c>
      <c r="AU46" s="54">
        <v>178</v>
      </c>
      <c r="AV46" s="47">
        <f>AU46</f>
        <v>178</v>
      </c>
      <c r="AW46" s="47">
        <f>AU46</f>
        <v>178</v>
      </c>
      <c r="AX46" s="46"/>
      <c r="AY46" s="47"/>
      <c r="AZ46" s="47"/>
      <c r="BA46" s="47"/>
      <c r="BB46" s="53">
        <v>4</v>
      </c>
      <c r="BC46" s="46"/>
      <c r="BD46" s="46"/>
      <c r="BE46" s="47"/>
      <c r="BF46" s="46"/>
      <c r="BG46" s="46"/>
      <c r="BH46" s="46">
        <f t="shared" si="11"/>
        <v>975</v>
      </c>
      <c r="BI46" s="47">
        <f t="shared" si="12"/>
        <v>130</v>
      </c>
      <c r="BJ46" s="47">
        <v>109843</v>
      </c>
      <c r="BK46" s="47" t="e">
        <f>ROUND(#REF!,0)</f>
        <v>#REF!</v>
      </c>
      <c r="BL46" s="47" t="s">
        <v>147</v>
      </c>
      <c r="BO46" s="39"/>
    </row>
    <row r="47" spans="1:279" ht="18" customHeight="1" x14ac:dyDescent="0.25">
      <c r="A47" s="42">
        <v>41</v>
      </c>
      <c r="B47" s="42" t="s">
        <v>334</v>
      </c>
      <c r="C47" s="42" t="s">
        <v>335</v>
      </c>
      <c r="D47" s="42" t="s">
        <v>275</v>
      </c>
      <c r="E47" s="42" t="s">
        <v>336</v>
      </c>
      <c r="F47" s="42" t="s">
        <v>337</v>
      </c>
      <c r="G47" s="42" t="s">
        <v>139</v>
      </c>
      <c r="H47" s="42" t="s">
        <v>140</v>
      </c>
      <c r="I47" s="42" t="s">
        <v>278</v>
      </c>
      <c r="J47" s="42"/>
      <c r="K47" s="42" t="s">
        <v>142</v>
      </c>
      <c r="L47" s="42">
        <v>2003</v>
      </c>
      <c r="M47" s="42" t="s">
        <v>338</v>
      </c>
      <c r="N47" s="42" t="s">
        <v>144</v>
      </c>
      <c r="O47" s="45">
        <v>36</v>
      </c>
      <c r="P47" s="45">
        <v>9.6</v>
      </c>
      <c r="Q47" s="45">
        <v>8.1</v>
      </c>
      <c r="R47" s="45">
        <f>0.5+0.5</f>
        <v>1</v>
      </c>
      <c r="S47" s="46">
        <f t="shared" si="0"/>
        <v>345.59999999999997</v>
      </c>
      <c r="T47" s="47">
        <v>4</v>
      </c>
      <c r="U47" s="47">
        <v>2</v>
      </c>
      <c r="V47" s="46"/>
      <c r="W47" s="46"/>
      <c r="X47" s="46"/>
      <c r="Y47" s="48">
        <f t="shared" si="17"/>
        <v>230.39999999999998</v>
      </c>
      <c r="Z47" s="47">
        <v>2</v>
      </c>
      <c r="AA47" s="49">
        <v>16.079999999999998</v>
      </c>
      <c r="AB47" s="46">
        <f t="shared" si="15"/>
        <v>345.59999999999997</v>
      </c>
      <c r="AC47" s="47">
        <f t="shared" si="16"/>
        <v>36</v>
      </c>
      <c r="AD47" s="46" t="s">
        <v>145</v>
      </c>
      <c r="AE47" s="46" t="s">
        <v>146</v>
      </c>
      <c r="AF47" s="48">
        <v>9.6</v>
      </c>
      <c r="AG47" s="46">
        <v>8.1</v>
      </c>
      <c r="AH47" s="46">
        <v>1.5</v>
      </c>
      <c r="AI47" s="47">
        <v>110</v>
      </c>
      <c r="AJ47" s="48">
        <f t="shared" si="9"/>
        <v>1056</v>
      </c>
      <c r="AK47" s="46">
        <f>AF47*AI47-AL47-AM47-AN47</f>
        <v>891</v>
      </c>
      <c r="AL47" s="46"/>
      <c r="AM47" s="48">
        <f>AH47*AI47</f>
        <v>165</v>
      </c>
      <c r="AN47" s="48"/>
      <c r="AO47" s="47">
        <f t="shared" si="6"/>
        <v>120</v>
      </c>
      <c r="AP47" s="47">
        <v>120</v>
      </c>
      <c r="AQ47" s="47"/>
      <c r="AR47" s="46"/>
      <c r="AS47" s="46"/>
      <c r="AT47" s="47">
        <f t="shared" si="14"/>
        <v>120</v>
      </c>
      <c r="AU47" s="47"/>
      <c r="AV47" s="47"/>
      <c r="AW47" s="47"/>
      <c r="AX47" s="46">
        <v>120</v>
      </c>
      <c r="AY47" s="47"/>
      <c r="AZ47" s="47"/>
      <c r="BA47" s="47"/>
      <c r="BB47" s="46"/>
      <c r="BC47" s="46"/>
      <c r="BD47" s="46"/>
      <c r="BE47" s="47"/>
      <c r="BF47" s="46"/>
      <c r="BG47" s="46"/>
      <c r="BH47" s="46">
        <f t="shared" si="11"/>
        <v>1056</v>
      </c>
      <c r="BI47" s="47">
        <f t="shared" si="12"/>
        <v>110</v>
      </c>
      <c r="BJ47" s="47">
        <v>89237</v>
      </c>
      <c r="BK47" s="47" t="e">
        <f>ROUND(#REF!,0)</f>
        <v>#REF!</v>
      </c>
      <c r="BL47" s="47" t="s">
        <v>147</v>
      </c>
      <c r="BO47" s="39"/>
    </row>
    <row r="48" spans="1:279" ht="18" customHeight="1" x14ac:dyDescent="0.25">
      <c r="A48" s="42">
        <v>42</v>
      </c>
      <c r="B48" s="42" t="s">
        <v>339</v>
      </c>
      <c r="C48" s="42" t="s">
        <v>340</v>
      </c>
      <c r="D48" s="42" t="s">
        <v>275</v>
      </c>
      <c r="E48" s="42" t="s">
        <v>292</v>
      </c>
      <c r="F48" s="42" t="s">
        <v>341</v>
      </c>
      <c r="G48" s="42" t="s">
        <v>152</v>
      </c>
      <c r="H48" s="42" t="s">
        <v>140</v>
      </c>
      <c r="I48" s="42" t="s">
        <v>342</v>
      </c>
      <c r="J48" s="42"/>
      <c r="K48" s="42" t="s">
        <v>242</v>
      </c>
      <c r="L48" s="42">
        <v>2002</v>
      </c>
      <c r="M48" s="42">
        <v>8</v>
      </c>
      <c r="N48" s="42" t="s">
        <v>144</v>
      </c>
      <c r="O48" s="45">
        <v>8</v>
      </c>
      <c r="P48" s="45">
        <v>6</v>
      </c>
      <c r="Q48" s="45">
        <v>5.4</v>
      </c>
      <c r="R48" s="45"/>
      <c r="S48" s="46">
        <f t="shared" si="0"/>
        <v>48</v>
      </c>
      <c r="T48" s="47">
        <v>4</v>
      </c>
      <c r="U48" s="47">
        <v>2</v>
      </c>
      <c r="V48" s="46"/>
      <c r="W48" s="46"/>
      <c r="X48" s="46"/>
      <c r="Y48" s="48">
        <f t="shared" si="17"/>
        <v>144</v>
      </c>
      <c r="Z48" s="47">
        <v>2</v>
      </c>
      <c r="AA48" s="46"/>
      <c r="AB48" s="46">
        <f t="shared" si="15"/>
        <v>48</v>
      </c>
      <c r="AC48" s="47">
        <f t="shared" si="16"/>
        <v>8</v>
      </c>
      <c r="AD48" s="46" t="s">
        <v>144</v>
      </c>
      <c r="AE48" s="46" t="s">
        <v>146</v>
      </c>
      <c r="AF48" s="48">
        <v>6</v>
      </c>
      <c r="AG48" s="46">
        <v>6</v>
      </c>
      <c r="AH48" s="46"/>
      <c r="AI48" s="47">
        <v>20</v>
      </c>
      <c r="AJ48" s="48">
        <f t="shared" si="9"/>
        <v>120</v>
      </c>
      <c r="AK48" s="48"/>
      <c r="AL48" s="46">
        <f>AF48*AI48</f>
        <v>120</v>
      </c>
      <c r="AM48" s="48"/>
      <c r="AN48" s="48"/>
      <c r="AO48" s="47"/>
      <c r="AP48" s="47"/>
      <c r="AQ48" s="47"/>
      <c r="AR48" s="46"/>
      <c r="AS48" s="46"/>
      <c r="AT48" s="47"/>
      <c r="AU48" s="47"/>
      <c r="AV48" s="47"/>
      <c r="AW48" s="47"/>
      <c r="AX48" s="46"/>
      <c r="AY48" s="47"/>
      <c r="AZ48" s="47"/>
      <c r="BA48" s="47"/>
      <c r="BB48" s="46"/>
      <c r="BC48" s="46"/>
      <c r="BD48" s="46"/>
      <c r="BE48" s="47"/>
      <c r="BF48" s="46"/>
      <c r="BG48" s="46"/>
      <c r="BH48" s="46">
        <f t="shared" si="11"/>
        <v>120</v>
      </c>
      <c r="BI48" s="47">
        <f t="shared" si="12"/>
        <v>20</v>
      </c>
      <c r="BJ48" s="47">
        <v>11374</v>
      </c>
      <c r="BK48" s="47" t="e">
        <f>ROUND(#REF!,0)</f>
        <v>#REF!</v>
      </c>
      <c r="BL48" s="47" t="s">
        <v>147</v>
      </c>
      <c r="BO48" s="39"/>
    </row>
    <row r="49" spans="1:67" ht="18" customHeight="1" x14ac:dyDescent="0.25">
      <c r="A49" s="42">
        <v>43</v>
      </c>
      <c r="B49" s="42" t="s">
        <v>343</v>
      </c>
      <c r="C49" s="42" t="s">
        <v>344</v>
      </c>
      <c r="D49" s="42" t="s">
        <v>275</v>
      </c>
      <c r="E49" s="42" t="s">
        <v>345</v>
      </c>
      <c r="F49" s="42" t="s">
        <v>341</v>
      </c>
      <c r="G49" s="42" t="s">
        <v>152</v>
      </c>
      <c r="H49" s="42" t="s">
        <v>140</v>
      </c>
      <c r="I49" s="42" t="s">
        <v>346</v>
      </c>
      <c r="J49" s="42"/>
      <c r="K49" s="42" t="s">
        <v>242</v>
      </c>
      <c r="L49" s="42">
        <v>2002</v>
      </c>
      <c r="M49" s="42">
        <v>10</v>
      </c>
      <c r="N49" s="42" t="s">
        <v>144</v>
      </c>
      <c r="O49" s="45">
        <v>10</v>
      </c>
      <c r="P49" s="45">
        <v>5.4</v>
      </c>
      <c r="Q49" s="45">
        <v>4.9000000000000004</v>
      </c>
      <c r="R49" s="45"/>
      <c r="S49" s="46">
        <f t="shared" si="0"/>
        <v>54</v>
      </c>
      <c r="T49" s="47">
        <v>4</v>
      </c>
      <c r="U49" s="47">
        <v>2</v>
      </c>
      <c r="V49" s="46"/>
      <c r="W49" s="46"/>
      <c r="X49" s="46"/>
      <c r="Y49" s="48">
        <f t="shared" si="17"/>
        <v>129.60000000000002</v>
      </c>
      <c r="Z49" s="47">
        <v>2</v>
      </c>
      <c r="AA49" s="46"/>
      <c r="AB49" s="46">
        <f t="shared" si="15"/>
        <v>54</v>
      </c>
      <c r="AC49" s="47">
        <f t="shared" si="16"/>
        <v>10</v>
      </c>
      <c r="AD49" s="46" t="s">
        <v>144</v>
      </c>
      <c r="AE49" s="46" t="s">
        <v>146</v>
      </c>
      <c r="AF49" s="48">
        <v>5.4</v>
      </c>
      <c r="AG49" s="46">
        <v>5.4</v>
      </c>
      <c r="AH49" s="46"/>
      <c r="AI49" s="47">
        <v>20</v>
      </c>
      <c r="AJ49" s="48">
        <f t="shared" si="9"/>
        <v>108</v>
      </c>
      <c r="AK49" s="48"/>
      <c r="AL49" s="46">
        <f>AF49*AI49</f>
        <v>108</v>
      </c>
      <c r="AM49" s="48"/>
      <c r="AN49" s="48"/>
      <c r="AO49" s="47"/>
      <c r="AP49" s="47"/>
      <c r="AQ49" s="47"/>
      <c r="AR49" s="46"/>
      <c r="AS49" s="46"/>
      <c r="AT49" s="47"/>
      <c r="AU49" s="47"/>
      <c r="AV49" s="47"/>
      <c r="AW49" s="47"/>
      <c r="AX49" s="46"/>
      <c r="AY49" s="47"/>
      <c r="AZ49" s="47"/>
      <c r="BA49" s="47"/>
      <c r="BB49" s="46"/>
      <c r="BC49" s="46"/>
      <c r="BD49" s="46"/>
      <c r="BE49" s="47"/>
      <c r="BF49" s="46"/>
      <c r="BG49" s="46"/>
      <c r="BH49" s="46">
        <f t="shared" si="11"/>
        <v>108</v>
      </c>
      <c r="BI49" s="47">
        <f t="shared" si="12"/>
        <v>20</v>
      </c>
      <c r="BJ49" s="47">
        <v>11642</v>
      </c>
      <c r="BK49" s="47" t="e">
        <f>ROUND(#REF!,0)</f>
        <v>#REF!</v>
      </c>
      <c r="BL49" s="47" t="s">
        <v>147</v>
      </c>
      <c r="BO49" s="39"/>
    </row>
    <row r="50" spans="1:67" ht="18" customHeight="1" x14ac:dyDescent="0.25">
      <c r="A50" s="42">
        <v>44</v>
      </c>
      <c r="B50" s="42" t="s">
        <v>347</v>
      </c>
      <c r="C50" s="42" t="s">
        <v>348</v>
      </c>
      <c r="D50" s="42" t="s">
        <v>275</v>
      </c>
      <c r="E50" s="42"/>
      <c r="F50" s="42" t="s">
        <v>349</v>
      </c>
      <c r="G50" s="42" t="s">
        <v>152</v>
      </c>
      <c r="H50" s="59" t="s">
        <v>169</v>
      </c>
      <c r="I50" s="42" t="s">
        <v>346</v>
      </c>
      <c r="J50" s="42"/>
      <c r="K50" s="42"/>
      <c r="L50" s="42"/>
      <c r="M50" s="42" t="s">
        <v>338</v>
      </c>
      <c r="N50" s="42" t="s">
        <v>350</v>
      </c>
      <c r="O50" s="45">
        <v>36</v>
      </c>
      <c r="P50" s="45">
        <v>3.5</v>
      </c>
      <c r="Q50" s="45"/>
      <c r="R50" s="45">
        <v>3</v>
      </c>
      <c r="S50" s="46">
        <f t="shared" si="0"/>
        <v>126</v>
      </c>
      <c r="T50" s="47"/>
      <c r="U50" s="47">
        <v>2</v>
      </c>
      <c r="V50" s="46"/>
      <c r="W50" s="46"/>
      <c r="X50" s="46"/>
      <c r="Y50" s="48">
        <f t="shared" si="17"/>
        <v>84</v>
      </c>
      <c r="Z50" s="47"/>
      <c r="AA50" s="46"/>
      <c r="AB50" s="46">
        <f t="shared" si="15"/>
        <v>126</v>
      </c>
      <c r="AC50" s="47">
        <f t="shared" si="16"/>
        <v>36</v>
      </c>
      <c r="AD50" s="46" t="s">
        <v>145</v>
      </c>
      <c r="AE50" s="46" t="s">
        <v>146</v>
      </c>
      <c r="AF50" s="48">
        <v>3.5</v>
      </c>
      <c r="AG50" s="46"/>
      <c r="AH50" s="46"/>
      <c r="AI50" s="48">
        <v>4.8</v>
      </c>
      <c r="AJ50" s="48">
        <f t="shared" ref="AJ50:AJ81" si="18">AK50+AL50+AM50+AN50</f>
        <v>16.8</v>
      </c>
      <c r="AK50" s="46">
        <f>AF50*4.8</f>
        <v>16.8</v>
      </c>
      <c r="AL50" s="46"/>
      <c r="AM50" s="48"/>
      <c r="AN50" s="48"/>
      <c r="AO50" s="47"/>
      <c r="AP50" s="47"/>
      <c r="AQ50" s="47"/>
      <c r="AR50" s="46"/>
      <c r="AS50" s="46"/>
      <c r="AT50" s="47">
        <f t="shared" ref="AT50:AT72" si="19">AU50+AX50+AY50</f>
        <v>9.6</v>
      </c>
      <c r="AU50" s="48"/>
      <c r="AV50" s="47"/>
      <c r="AW50" s="47"/>
      <c r="AX50" s="46"/>
      <c r="AY50" s="48">
        <v>9.6</v>
      </c>
      <c r="AZ50" s="48"/>
      <c r="BA50" s="48"/>
      <c r="BB50" s="46"/>
      <c r="BC50" s="46"/>
      <c r="BD50" s="46"/>
      <c r="BE50" s="47"/>
      <c r="BF50" s="46"/>
      <c r="BG50" s="46"/>
      <c r="BH50" s="46">
        <f t="shared" si="11"/>
        <v>16.8</v>
      </c>
      <c r="BI50" s="46">
        <f t="shared" si="12"/>
        <v>4.8</v>
      </c>
      <c r="BJ50" s="47">
        <v>22181</v>
      </c>
      <c r="BK50" s="47" t="e">
        <f>ROUND(#REF!,0)</f>
        <v>#REF!</v>
      </c>
      <c r="BL50" s="47" t="s">
        <v>351</v>
      </c>
      <c r="BO50" s="39"/>
    </row>
    <row r="51" spans="1:67" ht="18" customHeight="1" x14ac:dyDescent="0.25">
      <c r="A51" s="42">
        <v>45</v>
      </c>
      <c r="B51" s="42" t="s">
        <v>352</v>
      </c>
      <c r="C51" s="42" t="s">
        <v>353</v>
      </c>
      <c r="D51" s="42" t="s">
        <v>275</v>
      </c>
      <c r="E51" s="42"/>
      <c r="F51" s="42" t="s">
        <v>349</v>
      </c>
      <c r="G51" s="42" t="s">
        <v>152</v>
      </c>
      <c r="H51" s="59" t="s">
        <v>169</v>
      </c>
      <c r="I51" s="42" t="s">
        <v>354</v>
      </c>
      <c r="J51" s="42"/>
      <c r="K51" s="42"/>
      <c r="L51" s="42"/>
      <c r="M51" s="42" t="s">
        <v>338</v>
      </c>
      <c r="N51" s="42" t="s">
        <v>350</v>
      </c>
      <c r="O51" s="45">
        <v>36</v>
      </c>
      <c r="P51" s="45">
        <v>3.5</v>
      </c>
      <c r="Q51" s="45"/>
      <c r="R51" s="45">
        <v>3</v>
      </c>
      <c r="S51" s="46">
        <f t="shared" si="0"/>
        <v>126</v>
      </c>
      <c r="T51" s="47"/>
      <c r="U51" s="47">
        <v>2</v>
      </c>
      <c r="V51" s="46"/>
      <c r="W51" s="46"/>
      <c r="X51" s="46"/>
      <c r="Y51" s="48">
        <f t="shared" si="17"/>
        <v>84</v>
      </c>
      <c r="Z51" s="47"/>
      <c r="AA51" s="46"/>
      <c r="AB51" s="46">
        <f t="shared" si="15"/>
        <v>126</v>
      </c>
      <c r="AC51" s="47">
        <f t="shared" si="16"/>
        <v>36</v>
      </c>
      <c r="AD51" s="46" t="s">
        <v>145</v>
      </c>
      <c r="AE51" s="46" t="s">
        <v>146</v>
      </c>
      <c r="AF51" s="48">
        <v>3.5</v>
      </c>
      <c r="AG51" s="46"/>
      <c r="AH51" s="46"/>
      <c r="AI51" s="48">
        <v>4.8</v>
      </c>
      <c r="AJ51" s="48">
        <f t="shared" si="18"/>
        <v>16.8</v>
      </c>
      <c r="AK51" s="46">
        <f>AF51*4.8</f>
        <v>16.8</v>
      </c>
      <c r="AL51" s="46"/>
      <c r="AM51" s="48"/>
      <c r="AN51" s="48"/>
      <c r="AO51" s="47"/>
      <c r="AP51" s="47"/>
      <c r="AQ51" s="47"/>
      <c r="AR51" s="46"/>
      <c r="AS51" s="46"/>
      <c r="AT51" s="47">
        <f t="shared" si="19"/>
        <v>9.6</v>
      </c>
      <c r="AU51" s="51"/>
      <c r="AV51" s="47"/>
      <c r="AW51" s="50"/>
      <c r="AX51" s="49"/>
      <c r="AY51" s="51">
        <v>9.6</v>
      </c>
      <c r="AZ51" s="51"/>
      <c r="BA51" s="51"/>
      <c r="BB51" s="49"/>
      <c r="BC51" s="49"/>
      <c r="BD51" s="49"/>
      <c r="BE51" s="47"/>
      <c r="BF51" s="46"/>
      <c r="BG51" s="46"/>
      <c r="BH51" s="46">
        <f t="shared" si="11"/>
        <v>16.8</v>
      </c>
      <c r="BI51" s="46">
        <f t="shared" si="12"/>
        <v>4.8</v>
      </c>
      <c r="BJ51" s="47">
        <v>22181</v>
      </c>
      <c r="BK51" s="47" t="e">
        <f>ROUND(#REF!,0)</f>
        <v>#REF!</v>
      </c>
      <c r="BL51" s="47" t="s">
        <v>351</v>
      </c>
      <c r="BO51" s="39"/>
    </row>
    <row r="52" spans="1:67" ht="18" customHeight="1" x14ac:dyDescent="0.25">
      <c r="A52" s="42">
        <v>46</v>
      </c>
      <c r="B52" s="42" t="s">
        <v>355</v>
      </c>
      <c r="C52" s="42" t="s">
        <v>356</v>
      </c>
      <c r="D52" s="42" t="s">
        <v>275</v>
      </c>
      <c r="E52" s="42"/>
      <c r="F52" s="42" t="s">
        <v>357</v>
      </c>
      <c r="G52" s="42" t="s">
        <v>152</v>
      </c>
      <c r="H52" s="59" t="s">
        <v>169</v>
      </c>
      <c r="I52" s="42" t="s">
        <v>346</v>
      </c>
      <c r="J52" s="42"/>
      <c r="K52" s="42"/>
      <c r="L52" s="42"/>
      <c r="M52" s="42" t="s">
        <v>338</v>
      </c>
      <c r="N52" s="42" t="s">
        <v>350</v>
      </c>
      <c r="O52" s="45">
        <v>36</v>
      </c>
      <c r="P52" s="45">
        <v>3.5</v>
      </c>
      <c r="Q52" s="45"/>
      <c r="R52" s="45">
        <v>3</v>
      </c>
      <c r="S52" s="46">
        <f t="shared" si="0"/>
        <v>126</v>
      </c>
      <c r="T52" s="47"/>
      <c r="U52" s="47">
        <v>2</v>
      </c>
      <c r="V52" s="46"/>
      <c r="W52" s="46"/>
      <c r="X52" s="46"/>
      <c r="Y52" s="48">
        <f t="shared" si="17"/>
        <v>84</v>
      </c>
      <c r="Z52" s="47"/>
      <c r="AA52" s="46"/>
      <c r="AB52" s="46">
        <f t="shared" si="15"/>
        <v>126</v>
      </c>
      <c r="AC52" s="47">
        <f t="shared" si="16"/>
        <v>36</v>
      </c>
      <c r="AD52" s="46" t="s">
        <v>145</v>
      </c>
      <c r="AE52" s="46" t="s">
        <v>146</v>
      </c>
      <c r="AF52" s="48">
        <v>3.5</v>
      </c>
      <c r="AG52" s="46"/>
      <c r="AH52" s="46"/>
      <c r="AI52" s="48">
        <v>4.8</v>
      </c>
      <c r="AJ52" s="48">
        <f t="shared" si="18"/>
        <v>16.8</v>
      </c>
      <c r="AK52" s="46">
        <f>AF52*4.8</f>
        <v>16.8</v>
      </c>
      <c r="AL52" s="46"/>
      <c r="AM52" s="48"/>
      <c r="AN52" s="48"/>
      <c r="AO52" s="47"/>
      <c r="AP52" s="47"/>
      <c r="AQ52" s="47"/>
      <c r="AR52" s="46"/>
      <c r="AS52" s="46"/>
      <c r="AT52" s="47">
        <f t="shared" si="19"/>
        <v>9.6</v>
      </c>
      <c r="AU52" s="51"/>
      <c r="AV52" s="47"/>
      <c r="AW52" s="50"/>
      <c r="AX52" s="49"/>
      <c r="AY52" s="51">
        <v>9.6</v>
      </c>
      <c r="AZ52" s="51"/>
      <c r="BA52" s="51"/>
      <c r="BB52" s="49"/>
      <c r="BC52" s="49"/>
      <c r="BD52" s="49"/>
      <c r="BE52" s="47"/>
      <c r="BF52" s="46"/>
      <c r="BG52" s="46"/>
      <c r="BH52" s="46">
        <f t="shared" si="11"/>
        <v>16.8</v>
      </c>
      <c r="BI52" s="46">
        <f t="shared" si="12"/>
        <v>4.8</v>
      </c>
      <c r="BJ52" s="47">
        <v>22181</v>
      </c>
      <c r="BK52" s="47" t="e">
        <f>ROUND(#REF!,0)</f>
        <v>#REF!</v>
      </c>
      <c r="BL52" s="47" t="s">
        <v>358</v>
      </c>
      <c r="BO52" s="39"/>
    </row>
    <row r="53" spans="1:67" ht="18" customHeight="1" x14ac:dyDescent="0.25">
      <c r="A53" s="42">
        <v>47</v>
      </c>
      <c r="B53" s="78" t="s">
        <v>359</v>
      </c>
      <c r="C53" s="42" t="s">
        <v>360</v>
      </c>
      <c r="D53" s="42" t="s">
        <v>275</v>
      </c>
      <c r="E53" s="42"/>
      <c r="F53" s="42" t="s">
        <v>357</v>
      </c>
      <c r="G53" s="42" t="s">
        <v>152</v>
      </c>
      <c r="H53" s="42" t="s">
        <v>140</v>
      </c>
      <c r="I53" s="42" t="s">
        <v>361</v>
      </c>
      <c r="J53" s="42" t="s">
        <v>299</v>
      </c>
      <c r="K53" s="42"/>
      <c r="L53" s="42">
        <v>2024</v>
      </c>
      <c r="M53" s="42" t="s">
        <v>362</v>
      </c>
      <c r="N53" s="42" t="s">
        <v>350</v>
      </c>
      <c r="O53" s="45">
        <v>42</v>
      </c>
      <c r="P53" s="45">
        <v>4.5</v>
      </c>
      <c r="Q53" s="45">
        <v>3.5</v>
      </c>
      <c r="R53" s="45"/>
      <c r="S53" s="46">
        <f>O53*P53</f>
        <v>189</v>
      </c>
      <c r="T53" s="47"/>
      <c r="U53" s="47">
        <v>2</v>
      </c>
      <c r="V53" s="46"/>
      <c r="W53" s="46"/>
      <c r="X53" s="46"/>
      <c r="Y53" s="48">
        <f t="shared" si="17"/>
        <v>108</v>
      </c>
      <c r="Z53" s="47"/>
      <c r="AA53" s="46"/>
      <c r="AB53" s="46">
        <f t="shared" si="15"/>
        <v>189</v>
      </c>
      <c r="AC53" s="47">
        <f t="shared" si="16"/>
        <v>42</v>
      </c>
      <c r="AD53" s="46" t="s">
        <v>145</v>
      </c>
      <c r="AE53" s="46" t="s">
        <v>146</v>
      </c>
      <c r="AF53" s="48">
        <v>4.5</v>
      </c>
      <c r="AG53" s="46">
        <v>3.5</v>
      </c>
      <c r="AH53" s="46"/>
      <c r="AI53" s="48">
        <v>64.400000000000006</v>
      </c>
      <c r="AJ53" s="48">
        <f t="shared" si="18"/>
        <v>289.8</v>
      </c>
      <c r="AK53" s="46">
        <f>AI53*AF53</f>
        <v>289.8</v>
      </c>
      <c r="AL53" s="46"/>
      <c r="AM53" s="48"/>
      <c r="AN53" s="48"/>
      <c r="AO53" s="47">
        <f t="shared" si="6"/>
        <v>129</v>
      </c>
      <c r="AP53" s="47"/>
      <c r="AQ53" s="47">
        <v>129</v>
      </c>
      <c r="AR53" s="46"/>
      <c r="AS53" s="46"/>
      <c r="AT53" s="47">
        <f t="shared" si="19"/>
        <v>129</v>
      </c>
      <c r="AU53" s="51"/>
      <c r="AV53" s="47"/>
      <c r="AW53" s="50"/>
      <c r="AX53" s="49"/>
      <c r="AY53" s="51">
        <v>129</v>
      </c>
      <c r="AZ53" s="51"/>
      <c r="BA53" s="51"/>
      <c r="BB53" s="49"/>
      <c r="BC53" s="49"/>
      <c r="BD53" s="49"/>
      <c r="BE53" s="47"/>
      <c r="BF53" s="46"/>
      <c r="BG53" s="46"/>
      <c r="BH53" s="46">
        <f t="shared" ref="BH53:BH84" si="20">AJ53</f>
        <v>289.8</v>
      </c>
      <c r="BI53" s="46">
        <f t="shared" ref="BI53:BI84" si="21">AI53</f>
        <v>64.400000000000006</v>
      </c>
      <c r="BJ53" s="47"/>
      <c r="BK53" s="47" t="e">
        <f>ROUND(#REF!,0)</f>
        <v>#REF!</v>
      </c>
      <c r="BL53" s="47" t="s">
        <v>363</v>
      </c>
      <c r="BO53" s="39"/>
    </row>
    <row r="54" spans="1:67" ht="18" customHeight="1" x14ac:dyDescent="0.25">
      <c r="A54" s="42">
        <v>48</v>
      </c>
      <c r="B54" s="42" t="s">
        <v>364</v>
      </c>
      <c r="C54" s="42" t="s">
        <v>365</v>
      </c>
      <c r="D54" s="42" t="s">
        <v>366</v>
      </c>
      <c r="E54" s="42" t="s">
        <v>367</v>
      </c>
      <c r="F54" s="42" t="s">
        <v>368</v>
      </c>
      <c r="G54" s="42" t="s">
        <v>139</v>
      </c>
      <c r="H54" s="42" t="s">
        <v>140</v>
      </c>
      <c r="I54" s="42" t="s">
        <v>141</v>
      </c>
      <c r="J54" s="42"/>
      <c r="K54" s="42" t="s">
        <v>142</v>
      </c>
      <c r="L54" s="42">
        <v>2003</v>
      </c>
      <c r="M54" s="42" t="s">
        <v>369</v>
      </c>
      <c r="N54" s="42" t="s">
        <v>144</v>
      </c>
      <c r="O54" s="45">
        <v>72</v>
      </c>
      <c r="P54" s="45">
        <v>14.5</v>
      </c>
      <c r="Q54" s="45">
        <v>8</v>
      </c>
      <c r="R54" s="45">
        <v>6</v>
      </c>
      <c r="S54" s="46">
        <f t="shared" si="0"/>
        <v>1044</v>
      </c>
      <c r="T54" s="47">
        <v>4</v>
      </c>
      <c r="U54" s="47">
        <v>2</v>
      </c>
      <c r="V54" s="46"/>
      <c r="W54" s="46"/>
      <c r="X54" s="46"/>
      <c r="Y54" s="48">
        <f t="shared" si="17"/>
        <v>348</v>
      </c>
      <c r="Z54" s="47">
        <v>2</v>
      </c>
      <c r="AA54" s="49">
        <v>38.44</v>
      </c>
      <c r="AB54" s="49">
        <f t="shared" si="15"/>
        <v>1044</v>
      </c>
      <c r="AC54" s="50">
        <f t="shared" si="16"/>
        <v>72</v>
      </c>
      <c r="AD54" s="49" t="s">
        <v>145</v>
      </c>
      <c r="AE54" s="49" t="s">
        <v>146</v>
      </c>
      <c r="AF54" s="51">
        <v>16.5</v>
      </c>
      <c r="AG54" s="49">
        <v>8</v>
      </c>
      <c r="AH54" s="49">
        <v>8.5</v>
      </c>
      <c r="AI54" s="50">
        <v>249</v>
      </c>
      <c r="AJ54" s="51">
        <f t="shared" si="18"/>
        <v>4108.5</v>
      </c>
      <c r="AK54" s="49">
        <f t="shared" ref="AK54:AK60" si="22">AF54*AI54-AL54-AM54-AN54</f>
        <v>1992</v>
      </c>
      <c r="AL54" s="49"/>
      <c r="AM54" s="51"/>
      <c r="AN54" s="51">
        <f>AH54*AI54</f>
        <v>2116.5</v>
      </c>
      <c r="AO54" s="47">
        <f t="shared" si="6"/>
        <v>309</v>
      </c>
      <c r="AP54" s="50"/>
      <c r="AQ54" s="50">
        <v>309</v>
      </c>
      <c r="AR54" s="49"/>
      <c r="AS54" s="49"/>
      <c r="AT54" s="54">
        <f t="shared" si="19"/>
        <v>370</v>
      </c>
      <c r="AU54" s="54">
        <v>284</v>
      </c>
      <c r="AV54" s="47">
        <f>AU54</f>
        <v>284</v>
      </c>
      <c r="AW54" s="54">
        <f>AU54</f>
        <v>284</v>
      </c>
      <c r="AX54" s="53">
        <v>86</v>
      </c>
      <c r="AY54" s="50"/>
      <c r="AZ54" s="50"/>
      <c r="BA54" s="50"/>
      <c r="BB54" s="49"/>
      <c r="BC54" s="49"/>
      <c r="BD54" s="49"/>
      <c r="BE54" s="47"/>
      <c r="BF54" s="46"/>
      <c r="BG54" s="46"/>
      <c r="BH54" s="46">
        <f t="shared" si="20"/>
        <v>4108.5</v>
      </c>
      <c r="BI54" s="47">
        <f t="shared" si="21"/>
        <v>249</v>
      </c>
      <c r="BJ54" s="47">
        <v>322643</v>
      </c>
      <c r="BK54" s="47" t="e">
        <f>ROUND(#REF!,0)</f>
        <v>#REF!</v>
      </c>
      <c r="BL54" s="47" t="s">
        <v>147</v>
      </c>
      <c r="BO54" s="39"/>
    </row>
    <row r="55" spans="1:67" ht="18" customHeight="1" x14ac:dyDescent="0.25">
      <c r="A55" s="42">
        <v>49</v>
      </c>
      <c r="B55" s="42" t="s">
        <v>370</v>
      </c>
      <c r="C55" s="42" t="s">
        <v>371</v>
      </c>
      <c r="D55" s="42" t="s">
        <v>366</v>
      </c>
      <c r="E55" s="42" t="s">
        <v>372</v>
      </c>
      <c r="F55" s="42" t="s">
        <v>373</v>
      </c>
      <c r="G55" s="42" t="s">
        <v>139</v>
      </c>
      <c r="H55" s="42" t="s">
        <v>140</v>
      </c>
      <c r="I55" s="42" t="s">
        <v>141</v>
      </c>
      <c r="J55" s="42"/>
      <c r="K55" s="42" t="s">
        <v>142</v>
      </c>
      <c r="L55" s="42">
        <v>2000</v>
      </c>
      <c r="M55" s="42" t="s">
        <v>164</v>
      </c>
      <c r="N55" s="42" t="s">
        <v>144</v>
      </c>
      <c r="O55" s="45">
        <v>71</v>
      </c>
      <c r="P55" s="45">
        <v>9.6</v>
      </c>
      <c r="Q55" s="45">
        <v>7</v>
      </c>
      <c r="R55" s="45">
        <f>1+1</f>
        <v>2</v>
      </c>
      <c r="S55" s="46">
        <f t="shared" si="0"/>
        <v>681.6</v>
      </c>
      <c r="T55" s="47">
        <v>4</v>
      </c>
      <c r="U55" s="47">
        <v>2</v>
      </c>
      <c r="V55" s="46"/>
      <c r="W55" s="46"/>
      <c r="X55" s="46"/>
      <c r="Y55" s="48">
        <f t="shared" si="17"/>
        <v>230.39999999999998</v>
      </c>
      <c r="Z55" s="47">
        <v>2</v>
      </c>
      <c r="AA55" s="49">
        <v>38.44</v>
      </c>
      <c r="AB55" s="49">
        <f t="shared" si="15"/>
        <v>681.6</v>
      </c>
      <c r="AC55" s="50">
        <f t="shared" si="16"/>
        <v>71</v>
      </c>
      <c r="AD55" s="49" t="s">
        <v>145</v>
      </c>
      <c r="AE55" s="49" t="s">
        <v>146</v>
      </c>
      <c r="AF55" s="51">
        <v>9.6</v>
      </c>
      <c r="AG55" s="49">
        <v>9.6</v>
      </c>
      <c r="AH55" s="49"/>
      <c r="AI55" s="50">
        <v>199</v>
      </c>
      <c r="AJ55" s="51">
        <f t="shared" si="18"/>
        <v>1910.3999999999999</v>
      </c>
      <c r="AK55" s="49">
        <f t="shared" si="22"/>
        <v>1910.3999999999999</v>
      </c>
      <c r="AL55" s="49"/>
      <c r="AM55" s="51"/>
      <c r="AN55" s="51"/>
      <c r="AO55" s="47">
        <f t="shared" si="6"/>
        <v>234</v>
      </c>
      <c r="AP55" s="50">
        <v>234</v>
      </c>
      <c r="AQ55" s="50"/>
      <c r="AR55" s="49"/>
      <c r="AS55" s="49"/>
      <c r="AT55" s="47">
        <f t="shared" si="19"/>
        <v>234</v>
      </c>
      <c r="AU55" s="50"/>
      <c r="AV55" s="47"/>
      <c r="AW55" s="50"/>
      <c r="AX55" s="49">
        <v>234</v>
      </c>
      <c r="AY55" s="50"/>
      <c r="AZ55" s="50"/>
      <c r="BA55" s="50"/>
      <c r="BB55" s="49"/>
      <c r="BC55" s="49"/>
      <c r="BD55" s="49"/>
      <c r="BE55" s="47"/>
      <c r="BF55" s="46"/>
      <c r="BG55" s="46"/>
      <c r="BH55" s="46">
        <f t="shared" si="20"/>
        <v>1910.3999999999999</v>
      </c>
      <c r="BI55" s="47">
        <f t="shared" si="21"/>
        <v>199</v>
      </c>
      <c r="BJ55" s="47">
        <v>166770</v>
      </c>
      <c r="BK55" s="47" t="e">
        <f>ROUND(#REF!,0)</f>
        <v>#REF!</v>
      </c>
      <c r="BL55" s="47" t="s">
        <v>147</v>
      </c>
      <c r="BO55" s="39"/>
    </row>
    <row r="56" spans="1:67" ht="18" customHeight="1" x14ac:dyDescent="0.25">
      <c r="A56" s="42">
        <v>50</v>
      </c>
      <c r="B56" s="42" t="s">
        <v>374</v>
      </c>
      <c r="C56" s="42" t="s">
        <v>375</v>
      </c>
      <c r="D56" s="42" t="s">
        <v>366</v>
      </c>
      <c r="E56" s="42" t="s">
        <v>376</v>
      </c>
      <c r="F56" s="76" t="s">
        <v>377</v>
      </c>
      <c r="G56" s="42" t="s">
        <v>152</v>
      </c>
      <c r="H56" s="42" t="s">
        <v>140</v>
      </c>
      <c r="I56" s="42" t="s">
        <v>141</v>
      </c>
      <c r="J56" s="42"/>
      <c r="K56" s="42" t="s">
        <v>159</v>
      </c>
      <c r="L56" s="42">
        <v>1979</v>
      </c>
      <c r="M56" s="42" t="s">
        <v>378</v>
      </c>
      <c r="N56" s="42" t="s">
        <v>144</v>
      </c>
      <c r="O56" s="45">
        <v>75</v>
      </c>
      <c r="P56" s="45">
        <v>6.5</v>
      </c>
      <c r="Q56" s="45">
        <v>4.5</v>
      </c>
      <c r="R56" s="45">
        <f>0.8+0.8</f>
        <v>1.6</v>
      </c>
      <c r="S56" s="46">
        <f t="shared" si="0"/>
        <v>487.5</v>
      </c>
      <c r="T56" s="47">
        <v>4</v>
      </c>
      <c r="U56" s="47">
        <v>2</v>
      </c>
      <c r="V56" s="46">
        <v>16</v>
      </c>
      <c r="W56" s="46"/>
      <c r="X56" s="46"/>
      <c r="Y56" s="48">
        <f t="shared" si="17"/>
        <v>156</v>
      </c>
      <c r="Z56" s="47">
        <v>2</v>
      </c>
      <c r="AA56" s="49">
        <v>6.5</v>
      </c>
      <c r="AB56" s="49">
        <f t="shared" si="15"/>
        <v>487.5</v>
      </c>
      <c r="AC56" s="50">
        <f t="shared" si="16"/>
        <v>75</v>
      </c>
      <c r="AD56" s="49" t="s">
        <v>145</v>
      </c>
      <c r="AE56" s="49" t="s">
        <v>146</v>
      </c>
      <c r="AF56" s="51">
        <v>6.5</v>
      </c>
      <c r="AG56" s="49">
        <v>6.5</v>
      </c>
      <c r="AH56" s="49"/>
      <c r="AI56" s="51">
        <v>59.5</v>
      </c>
      <c r="AJ56" s="51">
        <f t="shared" si="18"/>
        <v>386.75</v>
      </c>
      <c r="AK56" s="49">
        <f t="shared" si="22"/>
        <v>386.75</v>
      </c>
      <c r="AL56" s="49"/>
      <c r="AM56" s="51"/>
      <c r="AN56" s="51"/>
      <c r="AO56" s="47">
        <f t="shared" si="6"/>
        <v>42</v>
      </c>
      <c r="AP56" s="50">
        <v>42</v>
      </c>
      <c r="AQ56" s="50"/>
      <c r="AR56" s="49"/>
      <c r="AS56" s="49"/>
      <c r="AT56" s="54">
        <f t="shared" si="19"/>
        <v>96</v>
      </c>
      <c r="AU56" s="54">
        <v>42</v>
      </c>
      <c r="AV56" s="47">
        <f>AU56</f>
        <v>42</v>
      </c>
      <c r="AW56" s="54">
        <f>AU56</f>
        <v>42</v>
      </c>
      <c r="AX56" s="53">
        <v>54</v>
      </c>
      <c r="AY56" s="50"/>
      <c r="AZ56" s="50"/>
      <c r="BA56" s="50"/>
      <c r="BB56" s="49"/>
      <c r="BC56" s="49"/>
      <c r="BD56" s="49"/>
      <c r="BE56" s="47"/>
      <c r="BF56" s="46">
        <v>4.5</v>
      </c>
      <c r="BG56" s="46"/>
      <c r="BH56" s="46">
        <f t="shared" si="20"/>
        <v>386.75</v>
      </c>
      <c r="BI56" s="47">
        <f t="shared" si="21"/>
        <v>59.5</v>
      </c>
      <c r="BJ56" s="47">
        <v>84492</v>
      </c>
      <c r="BK56" s="47" t="e">
        <f>ROUND(#REF!,0)</f>
        <v>#REF!</v>
      </c>
      <c r="BL56" s="47" t="s">
        <v>147</v>
      </c>
      <c r="BO56" s="39"/>
    </row>
    <row r="57" spans="1:67" ht="18" customHeight="1" x14ac:dyDescent="0.25">
      <c r="A57" s="42">
        <v>51</v>
      </c>
      <c r="B57" s="42" t="s">
        <v>379</v>
      </c>
      <c r="C57" s="42" t="s">
        <v>380</v>
      </c>
      <c r="D57" s="42" t="s">
        <v>366</v>
      </c>
      <c r="E57" s="42" t="s">
        <v>381</v>
      </c>
      <c r="F57" s="42" t="s">
        <v>382</v>
      </c>
      <c r="G57" s="42" t="s">
        <v>139</v>
      </c>
      <c r="H57" s="42" t="s">
        <v>140</v>
      </c>
      <c r="I57" s="42" t="s">
        <v>141</v>
      </c>
      <c r="J57" s="42"/>
      <c r="K57" s="42" t="s">
        <v>142</v>
      </c>
      <c r="L57" s="42">
        <v>2003</v>
      </c>
      <c r="M57" s="42" t="s">
        <v>369</v>
      </c>
      <c r="N57" s="42" t="s">
        <v>144</v>
      </c>
      <c r="O57" s="45">
        <v>72</v>
      </c>
      <c r="P57" s="45">
        <v>7.6</v>
      </c>
      <c r="Q57" s="45">
        <v>7</v>
      </c>
      <c r="R57" s="45"/>
      <c r="S57" s="46">
        <f t="shared" si="0"/>
        <v>547.19999999999993</v>
      </c>
      <c r="T57" s="47">
        <v>4</v>
      </c>
      <c r="U57" s="47">
        <v>2</v>
      </c>
      <c r="V57" s="46"/>
      <c r="W57" s="46"/>
      <c r="X57" s="46"/>
      <c r="Y57" s="48">
        <f t="shared" si="17"/>
        <v>182.39999999999998</v>
      </c>
      <c r="Z57" s="47">
        <v>2</v>
      </c>
      <c r="AA57" s="49">
        <v>38.44</v>
      </c>
      <c r="AB57" s="49">
        <f t="shared" si="15"/>
        <v>547.19999999999993</v>
      </c>
      <c r="AC57" s="50">
        <f t="shared" si="16"/>
        <v>72</v>
      </c>
      <c r="AD57" s="49" t="s">
        <v>145</v>
      </c>
      <c r="AE57" s="49" t="s">
        <v>146</v>
      </c>
      <c r="AF57" s="51">
        <v>7.6</v>
      </c>
      <c r="AG57" s="49">
        <v>7.6</v>
      </c>
      <c r="AH57" s="49"/>
      <c r="AI57" s="51">
        <v>61.5</v>
      </c>
      <c r="AJ57" s="51">
        <f t="shared" si="18"/>
        <v>467.4</v>
      </c>
      <c r="AK57" s="49">
        <f t="shared" si="22"/>
        <v>467.4</v>
      </c>
      <c r="AL57" s="49"/>
      <c r="AM57" s="51"/>
      <c r="AN57" s="51"/>
      <c r="AO57" s="47">
        <f t="shared" si="6"/>
        <v>33</v>
      </c>
      <c r="AP57" s="50"/>
      <c r="AQ57" s="50">
        <v>33</v>
      </c>
      <c r="AR57" s="49"/>
      <c r="AS57" s="49"/>
      <c r="AT57" s="47">
        <f t="shared" si="19"/>
        <v>97</v>
      </c>
      <c r="AU57" s="50">
        <v>97</v>
      </c>
      <c r="AV57" s="47">
        <f>AU57</f>
        <v>97</v>
      </c>
      <c r="AW57" s="50">
        <f>AU57</f>
        <v>97</v>
      </c>
      <c r="AX57" s="49"/>
      <c r="AY57" s="50"/>
      <c r="AZ57" s="50"/>
      <c r="BA57" s="50"/>
      <c r="BB57" s="49"/>
      <c r="BC57" s="49"/>
      <c r="BD57" s="49"/>
      <c r="BE57" s="47"/>
      <c r="BF57" s="46"/>
      <c r="BG57" s="46"/>
      <c r="BH57" s="46">
        <f t="shared" si="20"/>
        <v>467.4</v>
      </c>
      <c r="BI57" s="47">
        <f t="shared" si="21"/>
        <v>61.5</v>
      </c>
      <c r="BJ57" s="47">
        <v>95349</v>
      </c>
      <c r="BK57" s="47" t="e">
        <f>ROUND(#REF!,0)</f>
        <v>#REF!</v>
      </c>
      <c r="BL57" s="47" t="s">
        <v>147</v>
      </c>
      <c r="BO57" s="39"/>
    </row>
    <row r="58" spans="1:67" ht="18" customHeight="1" x14ac:dyDescent="0.25">
      <c r="A58" s="42">
        <v>52</v>
      </c>
      <c r="B58" s="42" t="s">
        <v>383</v>
      </c>
      <c r="C58" s="42" t="s">
        <v>384</v>
      </c>
      <c r="D58" s="42" t="s">
        <v>366</v>
      </c>
      <c r="E58" s="42" t="s">
        <v>385</v>
      </c>
      <c r="F58" s="42" t="s">
        <v>386</v>
      </c>
      <c r="G58" s="42" t="s">
        <v>139</v>
      </c>
      <c r="H58" s="42" t="s">
        <v>140</v>
      </c>
      <c r="I58" s="42" t="s">
        <v>278</v>
      </c>
      <c r="J58" s="42"/>
      <c r="K58" s="42" t="s">
        <v>231</v>
      </c>
      <c r="L58" s="42"/>
      <c r="M58" s="42" t="s">
        <v>387</v>
      </c>
      <c r="N58" s="42" t="s">
        <v>144</v>
      </c>
      <c r="O58" s="45">
        <v>34</v>
      </c>
      <c r="P58" s="45">
        <v>7.6</v>
      </c>
      <c r="Q58" s="45">
        <v>5.9</v>
      </c>
      <c r="R58" s="45">
        <f>0.6+0.6</f>
        <v>1.2</v>
      </c>
      <c r="S58" s="46">
        <f t="shared" si="0"/>
        <v>258.39999999999998</v>
      </c>
      <c r="T58" s="47">
        <v>4</v>
      </c>
      <c r="U58" s="47">
        <v>2</v>
      </c>
      <c r="V58" s="46"/>
      <c r="W58" s="46"/>
      <c r="X58" s="46"/>
      <c r="Y58" s="48">
        <f t="shared" si="17"/>
        <v>182.39999999999998</v>
      </c>
      <c r="Z58" s="47">
        <v>2</v>
      </c>
      <c r="AA58" s="49">
        <v>16.079999999999998</v>
      </c>
      <c r="AB58" s="49">
        <f t="shared" si="15"/>
        <v>258.39999999999998</v>
      </c>
      <c r="AC58" s="50">
        <f t="shared" si="16"/>
        <v>34</v>
      </c>
      <c r="AD58" s="49" t="s">
        <v>145</v>
      </c>
      <c r="AE58" s="49" t="s">
        <v>146</v>
      </c>
      <c r="AF58" s="51">
        <v>7.6</v>
      </c>
      <c r="AG58" s="49">
        <v>7.6</v>
      </c>
      <c r="AH58" s="49"/>
      <c r="AI58" s="50">
        <v>120</v>
      </c>
      <c r="AJ58" s="51">
        <f t="shared" si="18"/>
        <v>912</v>
      </c>
      <c r="AK58" s="49">
        <f t="shared" si="22"/>
        <v>912</v>
      </c>
      <c r="AL58" s="49"/>
      <c r="AM58" s="51"/>
      <c r="AN58" s="51"/>
      <c r="AO58" s="47">
        <f t="shared" si="6"/>
        <v>188</v>
      </c>
      <c r="AP58" s="50">
        <v>188</v>
      </c>
      <c r="AQ58" s="50"/>
      <c r="AR58" s="49"/>
      <c r="AS58" s="49"/>
      <c r="AT58" s="47">
        <f t="shared" si="19"/>
        <v>188</v>
      </c>
      <c r="AU58" s="50">
        <v>188</v>
      </c>
      <c r="AV58" s="47">
        <f>AU58</f>
        <v>188</v>
      </c>
      <c r="AW58" s="50">
        <f>AU58</f>
        <v>188</v>
      </c>
      <c r="AX58" s="49"/>
      <c r="AY58" s="50"/>
      <c r="AZ58" s="50"/>
      <c r="BA58" s="50"/>
      <c r="BB58" s="49"/>
      <c r="BC58" s="49"/>
      <c r="BD58" s="49"/>
      <c r="BE58" s="47"/>
      <c r="BF58" s="46"/>
      <c r="BG58" s="46"/>
      <c r="BH58" s="46">
        <f t="shared" si="20"/>
        <v>912</v>
      </c>
      <c r="BI58" s="47">
        <f t="shared" si="21"/>
        <v>120</v>
      </c>
      <c r="BJ58" s="47">
        <v>96705</v>
      </c>
      <c r="BK58" s="47" t="e">
        <f>ROUND(#REF!,0)</f>
        <v>#REF!</v>
      </c>
      <c r="BL58" s="47" t="s">
        <v>147</v>
      </c>
      <c r="BO58" s="39"/>
    </row>
    <row r="59" spans="1:67" ht="18" customHeight="1" x14ac:dyDescent="0.25">
      <c r="A59" s="42">
        <v>53</v>
      </c>
      <c r="B59" s="42" t="s">
        <v>388</v>
      </c>
      <c r="C59" s="42" t="s">
        <v>389</v>
      </c>
      <c r="D59" s="42" t="s">
        <v>366</v>
      </c>
      <c r="E59" s="42" t="s">
        <v>390</v>
      </c>
      <c r="F59" s="42" t="s">
        <v>391</v>
      </c>
      <c r="G59" s="42" t="s">
        <v>152</v>
      </c>
      <c r="H59" s="42" t="s">
        <v>140</v>
      </c>
      <c r="I59" s="42" t="s">
        <v>278</v>
      </c>
      <c r="J59" s="42"/>
      <c r="K59" s="42" t="s">
        <v>177</v>
      </c>
      <c r="L59" s="42">
        <v>2001</v>
      </c>
      <c r="M59" s="42" t="s">
        <v>392</v>
      </c>
      <c r="N59" s="42" t="s">
        <v>144</v>
      </c>
      <c r="O59" s="45">
        <v>34</v>
      </c>
      <c r="P59" s="45">
        <v>5.6</v>
      </c>
      <c r="Q59" s="45">
        <v>4</v>
      </c>
      <c r="R59" s="45">
        <f>0.5+0.5</f>
        <v>1</v>
      </c>
      <c r="S59" s="46">
        <f t="shared" si="0"/>
        <v>190.39999999999998</v>
      </c>
      <c r="T59" s="47">
        <v>4</v>
      </c>
      <c r="U59" s="47">
        <v>2</v>
      </c>
      <c r="V59" s="46"/>
      <c r="W59" s="46"/>
      <c r="X59" s="46"/>
      <c r="Y59" s="48">
        <f t="shared" si="17"/>
        <v>134.39999999999998</v>
      </c>
      <c r="Z59" s="47">
        <v>2</v>
      </c>
      <c r="AA59" s="49">
        <v>16.079999999999998</v>
      </c>
      <c r="AB59" s="49">
        <f t="shared" si="15"/>
        <v>190.39999999999998</v>
      </c>
      <c r="AC59" s="50">
        <f t="shared" si="16"/>
        <v>34</v>
      </c>
      <c r="AD59" s="49" t="s">
        <v>145</v>
      </c>
      <c r="AE59" s="49" t="s">
        <v>146</v>
      </c>
      <c r="AF59" s="51">
        <v>5.6</v>
      </c>
      <c r="AG59" s="49">
        <v>5.6</v>
      </c>
      <c r="AH59" s="49"/>
      <c r="AI59" s="50">
        <v>95</v>
      </c>
      <c r="AJ59" s="51">
        <f t="shared" si="18"/>
        <v>532</v>
      </c>
      <c r="AK59" s="49">
        <f t="shared" si="22"/>
        <v>532</v>
      </c>
      <c r="AL59" s="49"/>
      <c r="AM59" s="51"/>
      <c r="AN59" s="51"/>
      <c r="AO59" s="68">
        <f>AP59+AQ59+AR59</f>
        <v>161</v>
      </c>
      <c r="AP59" s="50"/>
      <c r="AQ59" s="50">
        <v>161</v>
      </c>
      <c r="AR59" s="49"/>
      <c r="AS59" s="49"/>
      <c r="AT59" s="47">
        <f t="shared" si="19"/>
        <v>146</v>
      </c>
      <c r="AU59" s="50"/>
      <c r="AV59" s="47"/>
      <c r="AW59" s="50"/>
      <c r="AX59" s="53">
        <v>146</v>
      </c>
      <c r="AY59" s="50"/>
      <c r="AZ59" s="50"/>
      <c r="BA59" s="50"/>
      <c r="BB59" s="49"/>
      <c r="BC59" s="49"/>
      <c r="BD59" s="49"/>
      <c r="BE59" s="47"/>
      <c r="BF59" s="46"/>
      <c r="BG59" s="46"/>
      <c r="BH59" s="46">
        <f t="shared" si="20"/>
        <v>532</v>
      </c>
      <c r="BI59" s="47">
        <f t="shared" si="21"/>
        <v>95</v>
      </c>
      <c r="BJ59" s="47">
        <v>57223</v>
      </c>
      <c r="BK59" s="47" t="e">
        <f>ROUND(#REF!,0)</f>
        <v>#REF!</v>
      </c>
      <c r="BL59" s="47" t="s">
        <v>147</v>
      </c>
      <c r="BO59" s="39"/>
    </row>
    <row r="60" spans="1:67" ht="18" customHeight="1" x14ac:dyDescent="0.25">
      <c r="A60" s="42">
        <v>54</v>
      </c>
      <c r="B60" s="42" t="s">
        <v>393</v>
      </c>
      <c r="C60" s="42" t="s">
        <v>394</v>
      </c>
      <c r="D60" s="42" t="s">
        <v>366</v>
      </c>
      <c r="E60" s="42" t="s">
        <v>390</v>
      </c>
      <c r="F60" s="42" t="s">
        <v>395</v>
      </c>
      <c r="G60" s="42" t="s">
        <v>152</v>
      </c>
      <c r="H60" s="42" t="s">
        <v>140</v>
      </c>
      <c r="I60" s="42" t="s">
        <v>278</v>
      </c>
      <c r="J60" s="42"/>
      <c r="K60" s="42" t="s">
        <v>242</v>
      </c>
      <c r="L60" s="42">
        <v>1998</v>
      </c>
      <c r="M60" s="42">
        <v>34.6</v>
      </c>
      <c r="N60" s="42" t="s">
        <v>144</v>
      </c>
      <c r="O60" s="45">
        <v>34.6</v>
      </c>
      <c r="P60" s="45">
        <v>4</v>
      </c>
      <c r="Q60" s="45">
        <v>3</v>
      </c>
      <c r="R60" s="45">
        <f>0.3+0.3</f>
        <v>0.6</v>
      </c>
      <c r="S60" s="46">
        <f t="shared" si="0"/>
        <v>138.4</v>
      </c>
      <c r="T60" s="47">
        <v>4</v>
      </c>
      <c r="U60" s="47">
        <v>2</v>
      </c>
      <c r="V60" s="46"/>
      <c r="W60" s="46"/>
      <c r="X60" s="46">
        <v>14</v>
      </c>
      <c r="Y60" s="48">
        <f t="shared" si="17"/>
        <v>96</v>
      </c>
      <c r="Z60" s="47">
        <v>2</v>
      </c>
      <c r="AA60" s="49">
        <v>7.16</v>
      </c>
      <c r="AB60" s="49">
        <f t="shared" si="15"/>
        <v>138.4</v>
      </c>
      <c r="AC60" s="50">
        <f t="shared" si="16"/>
        <v>34.6</v>
      </c>
      <c r="AD60" s="49" t="s">
        <v>145</v>
      </c>
      <c r="AE60" s="49" t="s">
        <v>146</v>
      </c>
      <c r="AF60" s="51">
        <v>4</v>
      </c>
      <c r="AG60" s="49">
        <v>4</v>
      </c>
      <c r="AH60" s="49"/>
      <c r="AI60" s="54">
        <v>70</v>
      </c>
      <c r="AJ60" s="52">
        <f t="shared" si="18"/>
        <v>280</v>
      </c>
      <c r="AK60" s="49">
        <f t="shared" si="22"/>
        <v>280</v>
      </c>
      <c r="AL60" s="49"/>
      <c r="AM60" s="51"/>
      <c r="AN60" s="51"/>
      <c r="AO60" s="54">
        <f>AP60+AQ60+AR60</f>
        <v>116</v>
      </c>
      <c r="AP60" s="50"/>
      <c r="AQ60" s="54">
        <v>116</v>
      </c>
      <c r="AR60" s="49"/>
      <c r="AS60" s="49"/>
      <c r="AT60" s="47">
        <f t="shared" si="19"/>
        <v>116</v>
      </c>
      <c r="AU60" s="50"/>
      <c r="AV60" s="47"/>
      <c r="AW60" s="50"/>
      <c r="AX60" s="53">
        <v>116</v>
      </c>
      <c r="AY60" s="50"/>
      <c r="AZ60" s="50"/>
      <c r="BA60" s="50"/>
      <c r="BB60" s="49"/>
      <c r="BC60" s="49"/>
      <c r="BD60" s="49"/>
      <c r="BE60" s="47">
        <v>32</v>
      </c>
      <c r="BF60" s="46"/>
      <c r="BG60" s="46"/>
      <c r="BH60" s="46">
        <f t="shared" si="20"/>
        <v>280</v>
      </c>
      <c r="BI60" s="47">
        <f t="shared" si="21"/>
        <v>70</v>
      </c>
      <c r="BJ60" s="47">
        <v>78006</v>
      </c>
      <c r="BK60" s="47" t="e">
        <f>ROUND(#REF!,0)</f>
        <v>#REF!</v>
      </c>
      <c r="BL60" s="47" t="s">
        <v>160</v>
      </c>
      <c r="BO60" s="39"/>
    </row>
    <row r="61" spans="1:67" ht="18" customHeight="1" x14ac:dyDescent="0.25">
      <c r="A61" s="42">
        <v>55</v>
      </c>
      <c r="B61" s="42" t="s">
        <v>396</v>
      </c>
      <c r="C61" s="42" t="s">
        <v>397</v>
      </c>
      <c r="D61" s="42" t="s">
        <v>366</v>
      </c>
      <c r="E61" s="42" t="s">
        <v>398</v>
      </c>
      <c r="F61" s="42" t="s">
        <v>399</v>
      </c>
      <c r="G61" s="42" t="s">
        <v>152</v>
      </c>
      <c r="H61" s="42" t="s">
        <v>140</v>
      </c>
      <c r="I61" s="42" t="s">
        <v>278</v>
      </c>
      <c r="J61" s="42"/>
      <c r="K61" s="42" t="s">
        <v>242</v>
      </c>
      <c r="L61" s="42"/>
      <c r="M61" s="42" t="s">
        <v>400</v>
      </c>
      <c r="N61" s="42" t="s">
        <v>144</v>
      </c>
      <c r="O61" s="45">
        <v>33.200000000000003</v>
      </c>
      <c r="P61" s="45">
        <v>4.5</v>
      </c>
      <c r="Q61" s="45">
        <v>3.5</v>
      </c>
      <c r="R61" s="45">
        <f>0.3+0.3</f>
        <v>0.6</v>
      </c>
      <c r="S61" s="46">
        <f t="shared" si="0"/>
        <v>149.4</v>
      </c>
      <c r="T61" s="47">
        <v>4</v>
      </c>
      <c r="U61" s="47">
        <v>2</v>
      </c>
      <c r="V61" s="46"/>
      <c r="W61" s="46"/>
      <c r="X61" s="46"/>
      <c r="Y61" s="48">
        <f t="shared" si="17"/>
        <v>108</v>
      </c>
      <c r="Z61" s="47">
        <v>2</v>
      </c>
      <c r="AA61" s="49">
        <v>16.079999999999998</v>
      </c>
      <c r="AB61" s="49">
        <f t="shared" si="15"/>
        <v>149.4</v>
      </c>
      <c r="AC61" s="50">
        <f t="shared" si="16"/>
        <v>33.200000000000003</v>
      </c>
      <c r="AD61" s="49" t="s">
        <v>144</v>
      </c>
      <c r="AE61" s="49" t="s">
        <v>146</v>
      </c>
      <c r="AF61" s="51">
        <v>6.5</v>
      </c>
      <c r="AG61" s="49">
        <v>6.5</v>
      </c>
      <c r="AH61" s="49"/>
      <c r="AI61" s="54">
        <v>83</v>
      </c>
      <c r="AJ61" s="52">
        <f t="shared" si="18"/>
        <v>539.5</v>
      </c>
      <c r="AK61" s="51"/>
      <c r="AL61" s="49">
        <f>AF61*AI61</f>
        <v>539.5</v>
      </c>
      <c r="AM61" s="51"/>
      <c r="AN61" s="51"/>
      <c r="AO61" s="50">
        <f>AP61+AQ61+AR61</f>
        <v>120</v>
      </c>
      <c r="AP61" s="50">
        <v>120</v>
      </c>
      <c r="AQ61" s="50"/>
      <c r="AR61" s="49"/>
      <c r="AS61" s="49"/>
      <c r="AT61" s="54">
        <f t="shared" si="19"/>
        <v>120</v>
      </c>
      <c r="AU61" s="54">
        <v>120</v>
      </c>
      <c r="AV61" s="47">
        <f>AU61</f>
        <v>120</v>
      </c>
      <c r="AW61" s="54">
        <v>120</v>
      </c>
      <c r="AX61" s="49"/>
      <c r="AY61" s="50"/>
      <c r="AZ61" s="50"/>
      <c r="BA61" s="50"/>
      <c r="BB61" s="49"/>
      <c r="BC61" s="49"/>
      <c r="BD61" s="49"/>
      <c r="BE61" s="47"/>
      <c r="BF61" s="46"/>
      <c r="BG61" s="46"/>
      <c r="BH61" s="46">
        <f t="shared" si="20"/>
        <v>539.5</v>
      </c>
      <c r="BI61" s="47">
        <f t="shared" si="21"/>
        <v>83</v>
      </c>
      <c r="BJ61" s="47">
        <v>50314</v>
      </c>
      <c r="BK61" s="47" t="e">
        <f>ROUND(#REF!,0)</f>
        <v>#REF!</v>
      </c>
      <c r="BL61" s="47" t="s">
        <v>147</v>
      </c>
      <c r="BO61" s="39"/>
    </row>
    <row r="62" spans="1:67" ht="18" customHeight="1" x14ac:dyDescent="0.25">
      <c r="A62" s="42">
        <v>56</v>
      </c>
      <c r="B62" s="42" t="s">
        <v>401</v>
      </c>
      <c r="C62" s="42" t="s">
        <v>402</v>
      </c>
      <c r="D62" s="42" t="s">
        <v>366</v>
      </c>
      <c r="E62" s="42" t="s">
        <v>403</v>
      </c>
      <c r="F62" s="42" t="s">
        <v>404</v>
      </c>
      <c r="G62" s="42" t="s">
        <v>152</v>
      </c>
      <c r="H62" s="42" t="s">
        <v>140</v>
      </c>
      <c r="I62" s="42" t="s">
        <v>278</v>
      </c>
      <c r="J62" s="42"/>
      <c r="K62" s="42" t="s">
        <v>177</v>
      </c>
      <c r="L62" s="42">
        <v>2002</v>
      </c>
      <c r="M62" s="42" t="s">
        <v>405</v>
      </c>
      <c r="N62" s="42" t="s">
        <v>144</v>
      </c>
      <c r="O62" s="45">
        <v>37</v>
      </c>
      <c r="P62" s="45">
        <v>6.6</v>
      </c>
      <c r="Q62" s="45">
        <v>5.0999999999999996</v>
      </c>
      <c r="R62" s="45">
        <f>0.5+0.5</f>
        <v>1</v>
      </c>
      <c r="S62" s="46">
        <f t="shared" si="0"/>
        <v>244.2</v>
      </c>
      <c r="T62" s="47">
        <v>4</v>
      </c>
      <c r="U62" s="47">
        <v>2</v>
      </c>
      <c r="V62" s="46"/>
      <c r="W62" s="46"/>
      <c r="X62" s="46"/>
      <c r="Y62" s="48">
        <f t="shared" si="17"/>
        <v>158.39999999999998</v>
      </c>
      <c r="Z62" s="47">
        <v>2</v>
      </c>
      <c r="AA62" s="49">
        <v>16.079999999999998</v>
      </c>
      <c r="AB62" s="49">
        <f t="shared" si="15"/>
        <v>244.2</v>
      </c>
      <c r="AC62" s="50">
        <f t="shared" si="16"/>
        <v>37</v>
      </c>
      <c r="AD62" s="49" t="s">
        <v>145</v>
      </c>
      <c r="AE62" s="49" t="s">
        <v>146</v>
      </c>
      <c r="AF62" s="51">
        <v>6.6</v>
      </c>
      <c r="AG62" s="49">
        <v>6.6</v>
      </c>
      <c r="AH62" s="49"/>
      <c r="AI62" s="50">
        <v>110</v>
      </c>
      <c r="AJ62" s="51">
        <f t="shared" si="18"/>
        <v>726</v>
      </c>
      <c r="AK62" s="49">
        <f t="shared" ref="AK62:AK82" si="23">AF62*AI62-AL62-AM62-AN62</f>
        <v>726</v>
      </c>
      <c r="AL62" s="49"/>
      <c r="AM62" s="51"/>
      <c r="AN62" s="51"/>
      <c r="AO62" s="54">
        <v>192</v>
      </c>
      <c r="AP62" s="50"/>
      <c r="AQ62" s="54">
        <v>192</v>
      </c>
      <c r="AR62" s="49"/>
      <c r="AS62" s="49"/>
      <c r="AT62" s="47">
        <f t="shared" si="19"/>
        <v>192</v>
      </c>
      <c r="AU62" s="50"/>
      <c r="AV62" s="47"/>
      <c r="AW62" s="50"/>
      <c r="AX62" s="53">
        <v>192</v>
      </c>
      <c r="AY62" s="50"/>
      <c r="AZ62" s="50"/>
      <c r="BA62" s="50"/>
      <c r="BB62" s="49"/>
      <c r="BC62" s="49"/>
      <c r="BD62" s="49"/>
      <c r="BE62" s="47"/>
      <c r="BF62" s="46"/>
      <c r="BG62" s="46"/>
      <c r="BH62" s="46">
        <f t="shared" si="20"/>
        <v>726</v>
      </c>
      <c r="BI62" s="47">
        <f t="shared" si="21"/>
        <v>110</v>
      </c>
      <c r="BJ62" s="47">
        <v>72224</v>
      </c>
      <c r="BK62" s="47" t="e">
        <f>ROUND(#REF!,0)</f>
        <v>#REF!</v>
      </c>
      <c r="BL62" s="47" t="s">
        <v>147</v>
      </c>
      <c r="BO62" s="39"/>
    </row>
    <row r="63" spans="1:67" ht="18" customHeight="1" x14ac:dyDescent="0.25">
      <c r="A63" s="42">
        <v>57</v>
      </c>
      <c r="B63" s="42" t="s">
        <v>406</v>
      </c>
      <c r="C63" s="42" t="s">
        <v>407</v>
      </c>
      <c r="D63" s="42" t="s">
        <v>366</v>
      </c>
      <c r="E63" s="42" t="s">
        <v>408</v>
      </c>
      <c r="F63" s="42" t="s">
        <v>409</v>
      </c>
      <c r="G63" s="42" t="s">
        <v>152</v>
      </c>
      <c r="H63" s="42" t="s">
        <v>140</v>
      </c>
      <c r="I63" s="42" t="s">
        <v>410</v>
      </c>
      <c r="J63" s="42"/>
      <c r="K63" s="42" t="s">
        <v>153</v>
      </c>
      <c r="L63" s="42">
        <v>1986</v>
      </c>
      <c r="M63" s="42" t="s">
        <v>411</v>
      </c>
      <c r="N63" s="42" t="s">
        <v>144</v>
      </c>
      <c r="O63" s="45">
        <v>32.200000000000003</v>
      </c>
      <c r="P63" s="45">
        <v>3</v>
      </c>
      <c r="Q63" s="45">
        <v>2.5</v>
      </c>
      <c r="R63" s="45"/>
      <c r="S63" s="46">
        <f t="shared" si="0"/>
        <v>96.600000000000009</v>
      </c>
      <c r="T63" s="47">
        <v>4</v>
      </c>
      <c r="U63" s="47">
        <v>2</v>
      </c>
      <c r="V63" s="46"/>
      <c r="W63" s="46">
        <v>6</v>
      </c>
      <c r="X63" s="46"/>
      <c r="Y63" s="48">
        <f t="shared" si="17"/>
        <v>72</v>
      </c>
      <c r="Z63" s="47">
        <v>2</v>
      </c>
      <c r="AA63" s="46"/>
      <c r="AB63" s="79">
        <f t="shared" si="15"/>
        <v>96.600000000000009</v>
      </c>
      <c r="AC63" s="47">
        <f t="shared" si="16"/>
        <v>32.200000000000003</v>
      </c>
      <c r="AD63" s="46" t="s">
        <v>144</v>
      </c>
      <c r="AE63" s="46" t="s">
        <v>146</v>
      </c>
      <c r="AF63" s="48">
        <v>3.6</v>
      </c>
      <c r="AG63" s="46">
        <v>3.6</v>
      </c>
      <c r="AH63" s="46"/>
      <c r="AI63" s="47">
        <v>50</v>
      </c>
      <c r="AJ63" s="48">
        <f t="shared" si="18"/>
        <v>180</v>
      </c>
      <c r="AK63" s="48">
        <f t="shared" si="23"/>
        <v>0</v>
      </c>
      <c r="AL63" s="46">
        <f>AF63*AI63</f>
        <v>180</v>
      </c>
      <c r="AM63" s="48"/>
      <c r="AN63" s="48"/>
      <c r="AO63" s="47">
        <f>AP63+AQ63+AR63</f>
        <v>60</v>
      </c>
      <c r="AP63" s="47"/>
      <c r="AQ63" s="47">
        <v>60</v>
      </c>
      <c r="AR63" s="46"/>
      <c r="AS63" s="46"/>
      <c r="AT63" s="47">
        <f t="shared" si="19"/>
        <v>60</v>
      </c>
      <c r="AU63" s="50"/>
      <c r="AV63" s="47"/>
      <c r="AW63" s="50"/>
      <c r="AX63" s="49">
        <v>60</v>
      </c>
      <c r="AY63" s="50"/>
      <c r="AZ63" s="50"/>
      <c r="BA63" s="50"/>
      <c r="BB63" s="49">
        <v>5</v>
      </c>
      <c r="BC63" s="49"/>
      <c r="BD63" s="49"/>
      <c r="BE63" s="47"/>
      <c r="BF63" s="46"/>
      <c r="BG63" s="46"/>
      <c r="BH63" s="46">
        <f t="shared" si="20"/>
        <v>180</v>
      </c>
      <c r="BI63" s="46">
        <f t="shared" si="21"/>
        <v>50</v>
      </c>
      <c r="BJ63" s="47">
        <v>19351</v>
      </c>
      <c r="BK63" s="47" t="e">
        <f>ROUND(#REF!,0)</f>
        <v>#REF!</v>
      </c>
      <c r="BL63" s="47" t="s">
        <v>412</v>
      </c>
      <c r="BO63" s="39"/>
    </row>
    <row r="64" spans="1:67" ht="18" customHeight="1" x14ac:dyDescent="0.25">
      <c r="A64" s="42">
        <v>58</v>
      </c>
      <c r="B64" s="42" t="s">
        <v>413</v>
      </c>
      <c r="C64" s="42" t="s">
        <v>414</v>
      </c>
      <c r="D64" s="42" t="s">
        <v>366</v>
      </c>
      <c r="E64" s="42" t="s">
        <v>415</v>
      </c>
      <c r="F64" s="42" t="s">
        <v>416</v>
      </c>
      <c r="G64" s="42" t="s">
        <v>139</v>
      </c>
      <c r="H64" s="42" t="s">
        <v>140</v>
      </c>
      <c r="I64" s="42" t="s">
        <v>410</v>
      </c>
      <c r="J64" s="42"/>
      <c r="K64" s="42" t="s">
        <v>177</v>
      </c>
      <c r="L64" s="42">
        <v>1981</v>
      </c>
      <c r="M64" s="42" t="s">
        <v>417</v>
      </c>
      <c r="N64" s="42" t="s">
        <v>144</v>
      </c>
      <c r="O64" s="45">
        <v>46</v>
      </c>
      <c r="P64" s="45">
        <v>8.1999999999999993</v>
      </c>
      <c r="Q64" s="45">
        <v>7.6</v>
      </c>
      <c r="R64" s="45"/>
      <c r="S64" s="46">
        <f t="shared" si="0"/>
        <v>377.2</v>
      </c>
      <c r="T64" s="47">
        <v>4</v>
      </c>
      <c r="U64" s="47">
        <v>2</v>
      </c>
      <c r="V64" s="46"/>
      <c r="W64" s="46"/>
      <c r="X64" s="46"/>
      <c r="Y64" s="48">
        <f t="shared" si="17"/>
        <v>196.79999999999998</v>
      </c>
      <c r="Z64" s="47">
        <v>2</v>
      </c>
      <c r="AA64" s="46"/>
      <c r="AB64" s="79">
        <f t="shared" si="15"/>
        <v>377.2</v>
      </c>
      <c r="AC64" s="47">
        <f t="shared" si="16"/>
        <v>46</v>
      </c>
      <c r="AD64" s="46" t="s">
        <v>145</v>
      </c>
      <c r="AE64" s="46" t="s">
        <v>146</v>
      </c>
      <c r="AF64" s="48">
        <v>8.1999999999999993</v>
      </c>
      <c r="AG64" s="46">
        <v>8.1999999999999993</v>
      </c>
      <c r="AH64" s="46"/>
      <c r="AI64" s="47">
        <v>83</v>
      </c>
      <c r="AJ64" s="48">
        <f t="shared" si="18"/>
        <v>680.59999999999991</v>
      </c>
      <c r="AK64" s="46">
        <f t="shared" si="23"/>
        <v>680.59999999999991</v>
      </c>
      <c r="AL64" s="46"/>
      <c r="AM64" s="48"/>
      <c r="AN64" s="48"/>
      <c r="AO64" s="47">
        <f t="shared" ref="AO64:AO94" si="24">AP64+AQ64+AR64</f>
        <v>130</v>
      </c>
      <c r="AP64" s="47">
        <v>130</v>
      </c>
      <c r="AQ64" s="47"/>
      <c r="AR64" s="46"/>
      <c r="AS64" s="46"/>
      <c r="AT64" s="54">
        <f t="shared" si="19"/>
        <v>115</v>
      </c>
      <c r="AU64" s="54">
        <v>115</v>
      </c>
      <c r="AV64" s="47">
        <f>AU64</f>
        <v>115</v>
      </c>
      <c r="AW64" s="54">
        <v>115</v>
      </c>
      <c r="AX64" s="49"/>
      <c r="AY64" s="50"/>
      <c r="AZ64" s="50"/>
      <c r="BA64" s="50"/>
      <c r="BB64" s="49"/>
      <c r="BC64" s="49"/>
      <c r="BD64" s="49"/>
      <c r="BE64" s="47"/>
      <c r="BF64" s="46"/>
      <c r="BG64" s="46"/>
      <c r="BH64" s="46">
        <f t="shared" si="20"/>
        <v>680.59999999999991</v>
      </c>
      <c r="BI64" s="46">
        <f t="shared" si="21"/>
        <v>83</v>
      </c>
      <c r="BJ64" s="47">
        <v>53485</v>
      </c>
      <c r="BK64" s="47" t="e">
        <f>ROUND(#REF!,0)</f>
        <v>#REF!</v>
      </c>
      <c r="BL64" s="47" t="s">
        <v>412</v>
      </c>
      <c r="BO64" s="39"/>
    </row>
    <row r="65" spans="1:67" ht="18" customHeight="1" x14ac:dyDescent="0.25">
      <c r="A65" s="42">
        <v>59</v>
      </c>
      <c r="B65" s="42" t="s">
        <v>418</v>
      </c>
      <c r="C65" s="42" t="s">
        <v>419</v>
      </c>
      <c r="D65" s="42" t="s">
        <v>366</v>
      </c>
      <c r="E65" s="42" t="s">
        <v>381</v>
      </c>
      <c r="F65" s="42" t="s">
        <v>420</v>
      </c>
      <c r="G65" s="42" t="s">
        <v>139</v>
      </c>
      <c r="H65" s="42" t="s">
        <v>140</v>
      </c>
      <c r="I65" s="42" t="s">
        <v>410</v>
      </c>
      <c r="J65" s="42"/>
      <c r="K65" s="42" t="s">
        <v>231</v>
      </c>
      <c r="L65" s="42">
        <v>2002</v>
      </c>
      <c r="M65" s="42" t="s">
        <v>421</v>
      </c>
      <c r="N65" s="42" t="s">
        <v>144</v>
      </c>
      <c r="O65" s="45">
        <v>69</v>
      </c>
      <c r="P65" s="45">
        <v>10.6</v>
      </c>
      <c r="Q65" s="45">
        <v>7</v>
      </c>
      <c r="R65" s="45">
        <f>1.5+1.5</f>
        <v>3</v>
      </c>
      <c r="S65" s="46">
        <f t="shared" si="0"/>
        <v>731.4</v>
      </c>
      <c r="T65" s="47">
        <v>4</v>
      </c>
      <c r="U65" s="47">
        <v>2</v>
      </c>
      <c r="V65" s="46"/>
      <c r="W65" s="46"/>
      <c r="X65" s="46"/>
      <c r="Y65" s="48">
        <f t="shared" si="17"/>
        <v>254.39999999999998</v>
      </c>
      <c r="Z65" s="47">
        <v>2</v>
      </c>
      <c r="AA65" s="46"/>
      <c r="AB65" s="79">
        <f t="shared" si="15"/>
        <v>731.4</v>
      </c>
      <c r="AC65" s="47">
        <f t="shared" si="16"/>
        <v>69</v>
      </c>
      <c r="AD65" s="46" t="s">
        <v>145</v>
      </c>
      <c r="AE65" s="46" t="s">
        <v>146</v>
      </c>
      <c r="AF65" s="48">
        <v>10.6</v>
      </c>
      <c r="AG65" s="46">
        <v>7</v>
      </c>
      <c r="AH65" s="46">
        <v>3.6</v>
      </c>
      <c r="AI65" s="47">
        <v>90</v>
      </c>
      <c r="AJ65" s="48">
        <f t="shared" si="18"/>
        <v>954</v>
      </c>
      <c r="AK65" s="46">
        <f t="shared" si="23"/>
        <v>630</v>
      </c>
      <c r="AL65" s="46"/>
      <c r="AM65" s="48"/>
      <c r="AN65" s="48">
        <f>AH65*AI65</f>
        <v>324</v>
      </c>
      <c r="AO65" s="47">
        <f t="shared" si="24"/>
        <v>140</v>
      </c>
      <c r="AP65" s="47"/>
      <c r="AQ65" s="47">
        <v>140</v>
      </c>
      <c r="AR65" s="46"/>
      <c r="AS65" s="46"/>
      <c r="AT65" s="47">
        <f t="shared" si="19"/>
        <v>208</v>
      </c>
      <c r="AU65" s="50">
        <v>20</v>
      </c>
      <c r="AV65" s="47">
        <f>AU65</f>
        <v>20</v>
      </c>
      <c r="AW65" s="50">
        <f>AU65</f>
        <v>20</v>
      </c>
      <c r="AX65" s="49">
        <v>188</v>
      </c>
      <c r="AY65" s="50"/>
      <c r="AZ65" s="50"/>
      <c r="BA65" s="50"/>
      <c r="BB65" s="49"/>
      <c r="BC65" s="49"/>
      <c r="BD65" s="49"/>
      <c r="BE65" s="47"/>
      <c r="BF65" s="46"/>
      <c r="BG65" s="46"/>
      <c r="BH65" s="46">
        <f t="shared" si="20"/>
        <v>954</v>
      </c>
      <c r="BI65" s="46">
        <f t="shared" si="21"/>
        <v>90</v>
      </c>
      <c r="BJ65" s="47">
        <v>92704</v>
      </c>
      <c r="BK65" s="47" t="e">
        <f>ROUND(#REF!,0)</f>
        <v>#REF!</v>
      </c>
      <c r="BL65" s="47" t="s">
        <v>412</v>
      </c>
      <c r="BO65" s="39"/>
    </row>
    <row r="66" spans="1:67" ht="18" customHeight="1" x14ac:dyDescent="0.25">
      <c r="A66" s="42">
        <v>60</v>
      </c>
      <c r="B66" s="42" t="s">
        <v>422</v>
      </c>
      <c r="C66" s="42" t="s">
        <v>423</v>
      </c>
      <c r="D66" s="42" t="s">
        <v>366</v>
      </c>
      <c r="E66" s="42" t="s">
        <v>408</v>
      </c>
      <c r="F66" s="42" t="s">
        <v>424</v>
      </c>
      <c r="G66" s="42" t="s">
        <v>152</v>
      </c>
      <c r="H66" s="42" t="s">
        <v>140</v>
      </c>
      <c r="I66" s="42" t="s">
        <v>284</v>
      </c>
      <c r="J66" s="42"/>
      <c r="K66" s="42" t="s">
        <v>177</v>
      </c>
      <c r="L66" s="42">
        <v>2002</v>
      </c>
      <c r="M66" s="42" t="s">
        <v>425</v>
      </c>
      <c r="N66" s="42" t="s">
        <v>144</v>
      </c>
      <c r="O66" s="45">
        <v>33</v>
      </c>
      <c r="P66" s="45">
        <v>5.6</v>
      </c>
      <c r="Q66" s="45">
        <v>5</v>
      </c>
      <c r="R66" s="45"/>
      <c r="S66" s="46">
        <f t="shared" si="0"/>
        <v>184.79999999999998</v>
      </c>
      <c r="T66" s="47">
        <v>4</v>
      </c>
      <c r="U66" s="47">
        <v>2</v>
      </c>
      <c r="V66" s="46"/>
      <c r="W66" s="46"/>
      <c r="X66" s="46"/>
      <c r="Y66" s="48">
        <f t="shared" si="17"/>
        <v>134.39999999999998</v>
      </c>
      <c r="Z66" s="47">
        <v>2</v>
      </c>
      <c r="AA66" s="46"/>
      <c r="AB66" s="46">
        <f t="shared" si="15"/>
        <v>184.79999999999998</v>
      </c>
      <c r="AC66" s="47">
        <f t="shared" si="16"/>
        <v>33</v>
      </c>
      <c r="AD66" s="46" t="s">
        <v>145</v>
      </c>
      <c r="AE66" s="46" t="s">
        <v>146</v>
      </c>
      <c r="AF66" s="48">
        <v>5.6</v>
      </c>
      <c r="AG66" s="46">
        <v>5.6</v>
      </c>
      <c r="AH66" s="46"/>
      <c r="AI66" s="47">
        <v>51</v>
      </c>
      <c r="AJ66" s="48">
        <f t="shared" si="18"/>
        <v>285.59999999999997</v>
      </c>
      <c r="AK66" s="46">
        <f t="shared" si="23"/>
        <v>285.59999999999997</v>
      </c>
      <c r="AL66" s="46"/>
      <c r="AM66" s="48"/>
      <c r="AN66" s="48"/>
      <c r="AO66" s="47">
        <f t="shared" si="24"/>
        <v>60</v>
      </c>
      <c r="AP66" s="47"/>
      <c r="AQ66" s="47">
        <v>60</v>
      </c>
      <c r="AR66" s="46"/>
      <c r="AS66" s="46"/>
      <c r="AT66" s="47">
        <f t="shared" si="19"/>
        <v>56</v>
      </c>
      <c r="AU66" s="50"/>
      <c r="AV66" s="47"/>
      <c r="AW66" s="50"/>
      <c r="AX66" s="49">
        <v>56</v>
      </c>
      <c r="AY66" s="50"/>
      <c r="AZ66" s="50"/>
      <c r="BA66" s="50"/>
      <c r="BB66" s="49"/>
      <c r="BC66" s="49"/>
      <c r="BD66" s="49"/>
      <c r="BE66" s="47"/>
      <c r="BF66" s="46"/>
      <c r="BG66" s="46"/>
      <c r="BH66" s="46">
        <f t="shared" si="20"/>
        <v>285.59999999999997</v>
      </c>
      <c r="BI66" s="47">
        <f t="shared" si="21"/>
        <v>51</v>
      </c>
      <c r="BJ66" s="47">
        <v>37473</v>
      </c>
      <c r="BK66" s="47" t="e">
        <f>ROUND(#REF!,0)</f>
        <v>#REF!</v>
      </c>
      <c r="BL66" s="47" t="s">
        <v>147</v>
      </c>
      <c r="BO66" s="39"/>
    </row>
    <row r="67" spans="1:67" ht="18" customHeight="1" x14ac:dyDescent="0.25">
      <c r="A67" s="42">
        <v>61</v>
      </c>
      <c r="B67" s="42" t="s">
        <v>426</v>
      </c>
      <c r="C67" s="42" t="s">
        <v>427</v>
      </c>
      <c r="D67" s="42" t="s">
        <v>366</v>
      </c>
      <c r="E67" s="42" t="s">
        <v>408</v>
      </c>
      <c r="F67" s="42" t="s">
        <v>428</v>
      </c>
      <c r="G67" s="42" t="s">
        <v>139</v>
      </c>
      <c r="H67" s="42" t="s">
        <v>140</v>
      </c>
      <c r="I67" s="42" t="s">
        <v>284</v>
      </c>
      <c r="J67" s="42"/>
      <c r="K67" s="42" t="s">
        <v>142</v>
      </c>
      <c r="L67" s="42">
        <v>2002</v>
      </c>
      <c r="M67" s="42" t="s">
        <v>429</v>
      </c>
      <c r="N67" s="42" t="s">
        <v>144</v>
      </c>
      <c r="O67" s="45">
        <v>94</v>
      </c>
      <c r="P67" s="45">
        <v>7.8</v>
      </c>
      <c r="Q67" s="45">
        <v>7.2</v>
      </c>
      <c r="R67" s="45"/>
      <c r="S67" s="49">
        <f t="shared" si="0"/>
        <v>733.19999999999993</v>
      </c>
      <c r="T67" s="50">
        <v>4</v>
      </c>
      <c r="U67" s="50">
        <v>2</v>
      </c>
      <c r="V67" s="49"/>
      <c r="W67" s="49"/>
      <c r="X67" s="49"/>
      <c r="Y67" s="48">
        <f t="shared" si="17"/>
        <v>187.2</v>
      </c>
      <c r="Z67" s="50">
        <v>2</v>
      </c>
      <c r="AA67" s="49"/>
      <c r="AB67" s="49">
        <f t="shared" si="15"/>
        <v>733.19999999999993</v>
      </c>
      <c r="AC67" s="50">
        <f t="shared" si="16"/>
        <v>94</v>
      </c>
      <c r="AD67" s="49" t="s">
        <v>145</v>
      </c>
      <c r="AE67" s="49" t="s">
        <v>146</v>
      </c>
      <c r="AF67" s="51">
        <v>7.8</v>
      </c>
      <c r="AG67" s="49">
        <v>7.8</v>
      </c>
      <c r="AH67" s="49"/>
      <c r="AI67" s="50">
        <v>73</v>
      </c>
      <c r="AJ67" s="51">
        <f t="shared" si="18"/>
        <v>569.4</v>
      </c>
      <c r="AK67" s="49">
        <f t="shared" si="23"/>
        <v>569.4</v>
      </c>
      <c r="AL67" s="49"/>
      <c r="AM67" s="51"/>
      <c r="AN67" s="51"/>
      <c r="AO67" s="47">
        <f t="shared" si="24"/>
        <v>101</v>
      </c>
      <c r="AP67" s="50">
        <v>101</v>
      </c>
      <c r="AQ67" s="50"/>
      <c r="AR67" s="49"/>
      <c r="AS67" s="49"/>
      <c r="AT67" s="47">
        <f t="shared" si="19"/>
        <v>101</v>
      </c>
      <c r="AU67" s="50"/>
      <c r="AV67" s="47"/>
      <c r="AW67" s="50"/>
      <c r="AX67" s="49">
        <v>101</v>
      </c>
      <c r="AY67" s="50"/>
      <c r="AZ67" s="50"/>
      <c r="BA67" s="50"/>
      <c r="BB67" s="49"/>
      <c r="BC67" s="49"/>
      <c r="BD67" s="49"/>
      <c r="BE67" s="47"/>
      <c r="BF67" s="46"/>
      <c r="BG67" s="46"/>
      <c r="BH67" s="46">
        <f t="shared" si="20"/>
        <v>569.4</v>
      </c>
      <c r="BI67" s="47">
        <f t="shared" si="21"/>
        <v>73</v>
      </c>
      <c r="BJ67" s="47">
        <v>107819</v>
      </c>
      <c r="BK67" s="47" t="e">
        <f>ROUND(#REF!,0)</f>
        <v>#REF!</v>
      </c>
      <c r="BL67" s="47" t="s">
        <v>147</v>
      </c>
      <c r="BO67" s="39"/>
    </row>
    <row r="68" spans="1:67" ht="18" customHeight="1" x14ac:dyDescent="0.25">
      <c r="A68" s="42">
        <v>62</v>
      </c>
      <c r="B68" s="42" t="s">
        <v>430</v>
      </c>
      <c r="C68" s="42" t="s">
        <v>431</v>
      </c>
      <c r="D68" s="42" t="s">
        <v>432</v>
      </c>
      <c r="E68" s="42" t="s">
        <v>433</v>
      </c>
      <c r="F68" s="42" t="s">
        <v>434</v>
      </c>
      <c r="G68" s="42" t="s">
        <v>152</v>
      </c>
      <c r="H68" s="42" t="s">
        <v>140</v>
      </c>
      <c r="I68" s="42" t="s">
        <v>435</v>
      </c>
      <c r="J68" s="42"/>
      <c r="K68" s="80" t="s">
        <v>436</v>
      </c>
      <c r="L68" s="42">
        <v>1974</v>
      </c>
      <c r="M68" s="42" t="s">
        <v>387</v>
      </c>
      <c r="N68" s="42" t="s">
        <v>144</v>
      </c>
      <c r="O68" s="45">
        <v>34</v>
      </c>
      <c r="P68" s="45">
        <v>2.5</v>
      </c>
      <c r="Q68" s="45">
        <v>2</v>
      </c>
      <c r="R68" s="45"/>
      <c r="S68" s="49">
        <f t="shared" si="0"/>
        <v>85</v>
      </c>
      <c r="T68" s="50">
        <v>4</v>
      </c>
      <c r="U68" s="50">
        <v>2</v>
      </c>
      <c r="V68" s="49"/>
      <c r="W68" s="49"/>
      <c r="X68" s="49"/>
      <c r="Y68" s="48">
        <f t="shared" si="17"/>
        <v>60</v>
      </c>
      <c r="Z68" s="50">
        <v>2</v>
      </c>
      <c r="AA68" s="49"/>
      <c r="AB68" s="49">
        <f t="shared" si="15"/>
        <v>85</v>
      </c>
      <c r="AC68" s="50">
        <f t="shared" si="16"/>
        <v>34</v>
      </c>
      <c r="AD68" s="49" t="s">
        <v>145</v>
      </c>
      <c r="AE68" s="49" t="s">
        <v>146</v>
      </c>
      <c r="AF68" s="51">
        <v>2.5</v>
      </c>
      <c r="AG68" s="49">
        <v>2.5</v>
      </c>
      <c r="AH68" s="49"/>
      <c r="AI68" s="50">
        <v>30</v>
      </c>
      <c r="AJ68" s="51">
        <f t="shared" si="18"/>
        <v>75</v>
      </c>
      <c r="AK68" s="49">
        <f t="shared" si="23"/>
        <v>75</v>
      </c>
      <c r="AL68" s="49"/>
      <c r="AM68" s="51"/>
      <c r="AN68" s="51"/>
      <c r="AO68" s="47" t="s">
        <v>873</v>
      </c>
      <c r="AP68" s="50"/>
      <c r="AQ68" s="50"/>
      <c r="AR68" s="49"/>
      <c r="AS68" s="49"/>
      <c r="AT68" s="47">
        <f t="shared" si="19"/>
        <v>60</v>
      </c>
      <c r="AU68" s="50"/>
      <c r="AV68" s="47"/>
      <c r="AW68" s="50"/>
      <c r="AX68" s="49">
        <v>60</v>
      </c>
      <c r="AY68" s="50"/>
      <c r="AZ68" s="50"/>
      <c r="BA68" s="50"/>
      <c r="BB68" s="49"/>
      <c r="BC68" s="53">
        <v>2</v>
      </c>
      <c r="BD68" s="46">
        <v>31.07</v>
      </c>
      <c r="BE68" s="47"/>
      <c r="BF68" s="46"/>
      <c r="BG68" s="46"/>
      <c r="BH68" s="46">
        <f t="shared" si="20"/>
        <v>75</v>
      </c>
      <c r="BI68" s="47">
        <f t="shared" si="21"/>
        <v>30</v>
      </c>
      <c r="BJ68" s="47">
        <v>18213</v>
      </c>
      <c r="BK68" s="47" t="e">
        <f>ROUND(#REF!,0)</f>
        <v>#REF!</v>
      </c>
      <c r="BL68" s="47" t="s">
        <v>147</v>
      </c>
      <c r="BO68" s="39"/>
    </row>
    <row r="69" spans="1:67" ht="18" customHeight="1" x14ac:dyDescent="0.25">
      <c r="A69" s="42">
        <v>63</v>
      </c>
      <c r="B69" s="42" t="s">
        <v>437</v>
      </c>
      <c r="C69" s="42" t="s">
        <v>438</v>
      </c>
      <c r="D69" s="42" t="s">
        <v>432</v>
      </c>
      <c r="E69" s="42" t="s">
        <v>433</v>
      </c>
      <c r="F69" s="42" t="s">
        <v>439</v>
      </c>
      <c r="G69" s="42" t="s">
        <v>152</v>
      </c>
      <c r="H69" s="42" t="s">
        <v>140</v>
      </c>
      <c r="I69" s="42" t="s">
        <v>435</v>
      </c>
      <c r="J69" s="42"/>
      <c r="K69" s="42" t="s">
        <v>177</v>
      </c>
      <c r="L69" s="42">
        <v>2002</v>
      </c>
      <c r="M69" s="42" t="s">
        <v>440</v>
      </c>
      <c r="N69" s="42" t="s">
        <v>144</v>
      </c>
      <c r="O69" s="45">
        <v>30</v>
      </c>
      <c r="P69" s="45">
        <v>5.5</v>
      </c>
      <c r="Q69" s="45">
        <v>4.05</v>
      </c>
      <c r="R69" s="45">
        <f>0.5+0.5</f>
        <v>1</v>
      </c>
      <c r="S69" s="49">
        <f t="shared" si="0"/>
        <v>165</v>
      </c>
      <c r="T69" s="50">
        <v>4</v>
      </c>
      <c r="U69" s="50">
        <v>2</v>
      </c>
      <c r="V69" s="49"/>
      <c r="W69" s="49"/>
      <c r="X69" s="49"/>
      <c r="Y69" s="48">
        <f t="shared" si="17"/>
        <v>132</v>
      </c>
      <c r="Z69" s="50">
        <v>2</v>
      </c>
      <c r="AA69" s="49"/>
      <c r="AB69" s="49">
        <f t="shared" si="15"/>
        <v>165</v>
      </c>
      <c r="AC69" s="50">
        <f t="shared" si="16"/>
        <v>30</v>
      </c>
      <c r="AD69" s="49" t="s">
        <v>145</v>
      </c>
      <c r="AE69" s="49" t="s">
        <v>146</v>
      </c>
      <c r="AF69" s="51">
        <v>5.5</v>
      </c>
      <c r="AG69" s="49">
        <v>5.5</v>
      </c>
      <c r="AH69" s="49"/>
      <c r="AI69" s="50">
        <v>25</v>
      </c>
      <c r="AJ69" s="51">
        <f t="shared" si="18"/>
        <v>137.5</v>
      </c>
      <c r="AK69" s="49">
        <f t="shared" si="23"/>
        <v>137.5</v>
      </c>
      <c r="AL69" s="49"/>
      <c r="AM69" s="51"/>
      <c r="AN69" s="51"/>
      <c r="AO69" s="47">
        <f t="shared" si="24"/>
        <v>10</v>
      </c>
      <c r="AP69" s="50">
        <v>10</v>
      </c>
      <c r="AQ69" s="50"/>
      <c r="AR69" s="49"/>
      <c r="AS69" s="49"/>
      <c r="AT69" s="47">
        <f t="shared" si="19"/>
        <v>20</v>
      </c>
      <c r="AU69" s="50"/>
      <c r="AV69" s="47"/>
      <c r="AW69" s="50"/>
      <c r="AX69" s="49">
        <v>20</v>
      </c>
      <c r="AY69" s="50"/>
      <c r="AZ69" s="50"/>
      <c r="BA69" s="50"/>
      <c r="BB69" s="49"/>
      <c r="BC69" s="49"/>
      <c r="BD69" s="49"/>
      <c r="BE69" s="47"/>
      <c r="BF69" s="46"/>
      <c r="BG69" s="46"/>
      <c r="BH69" s="46">
        <f t="shared" si="20"/>
        <v>137.5</v>
      </c>
      <c r="BI69" s="47">
        <f t="shared" si="21"/>
        <v>25</v>
      </c>
      <c r="BJ69" s="47">
        <v>26021</v>
      </c>
      <c r="BK69" s="47" t="e">
        <f>ROUND(#REF!,0)</f>
        <v>#REF!</v>
      </c>
      <c r="BL69" s="47" t="s">
        <v>147</v>
      </c>
      <c r="BO69" s="39"/>
    </row>
    <row r="70" spans="1:67" ht="18" customHeight="1" x14ac:dyDescent="0.25">
      <c r="A70" s="42">
        <v>64</v>
      </c>
      <c r="B70" s="42" t="s">
        <v>441</v>
      </c>
      <c r="C70" s="42" t="s">
        <v>442</v>
      </c>
      <c r="D70" s="42" t="s">
        <v>432</v>
      </c>
      <c r="E70" s="42" t="s">
        <v>443</v>
      </c>
      <c r="F70" s="42" t="s">
        <v>444</v>
      </c>
      <c r="G70" s="42" t="s">
        <v>152</v>
      </c>
      <c r="H70" s="42" t="s">
        <v>140</v>
      </c>
      <c r="I70" s="42" t="s">
        <v>284</v>
      </c>
      <c r="J70" s="42"/>
      <c r="K70" s="42" t="s">
        <v>177</v>
      </c>
      <c r="L70" s="42">
        <v>2002</v>
      </c>
      <c r="M70" s="42" t="s">
        <v>445</v>
      </c>
      <c r="N70" s="42" t="s">
        <v>144</v>
      </c>
      <c r="O70" s="45">
        <v>30</v>
      </c>
      <c r="P70" s="45">
        <v>5.6</v>
      </c>
      <c r="Q70" s="45">
        <v>5</v>
      </c>
      <c r="R70" s="45"/>
      <c r="S70" s="49">
        <f t="shared" ref="S70:S95" si="25">O70*P70</f>
        <v>168</v>
      </c>
      <c r="T70" s="50">
        <v>4</v>
      </c>
      <c r="U70" s="50">
        <v>2</v>
      </c>
      <c r="V70" s="49"/>
      <c r="W70" s="49"/>
      <c r="X70" s="49"/>
      <c r="Y70" s="48">
        <f t="shared" si="17"/>
        <v>134.39999999999998</v>
      </c>
      <c r="Z70" s="50">
        <v>2</v>
      </c>
      <c r="AA70" s="49"/>
      <c r="AB70" s="49">
        <f t="shared" ref="AB70:AB101" si="26">S70</f>
        <v>168</v>
      </c>
      <c r="AC70" s="50">
        <f t="shared" ref="AC70:AC101" si="27">O70</f>
        <v>30</v>
      </c>
      <c r="AD70" s="49" t="s">
        <v>145</v>
      </c>
      <c r="AE70" s="49" t="s">
        <v>146</v>
      </c>
      <c r="AF70" s="51">
        <v>5.6</v>
      </c>
      <c r="AG70" s="49">
        <v>5.6</v>
      </c>
      <c r="AH70" s="49"/>
      <c r="AI70" s="50">
        <v>20</v>
      </c>
      <c r="AJ70" s="51">
        <f t="shared" si="18"/>
        <v>112</v>
      </c>
      <c r="AK70" s="49">
        <f t="shared" si="23"/>
        <v>112</v>
      </c>
      <c r="AL70" s="49"/>
      <c r="AM70" s="51"/>
      <c r="AN70" s="51"/>
      <c r="AO70" s="47">
        <f t="shared" si="24"/>
        <v>72</v>
      </c>
      <c r="AP70" s="50"/>
      <c r="AQ70" s="50">
        <v>72</v>
      </c>
      <c r="AR70" s="49"/>
      <c r="AS70" s="49"/>
      <c r="AT70" s="47">
        <f t="shared" si="19"/>
        <v>72</v>
      </c>
      <c r="AU70" s="50"/>
      <c r="AV70" s="47"/>
      <c r="AW70" s="50"/>
      <c r="AX70" s="49">
        <v>72</v>
      </c>
      <c r="AY70" s="50"/>
      <c r="AZ70" s="50"/>
      <c r="BA70" s="50"/>
      <c r="BB70" s="49"/>
      <c r="BC70" s="49"/>
      <c r="BD70" s="49"/>
      <c r="BE70" s="47"/>
      <c r="BF70" s="46"/>
      <c r="BG70" s="46"/>
      <c r="BH70" s="46">
        <f t="shared" si="20"/>
        <v>112</v>
      </c>
      <c r="BI70" s="47">
        <f t="shared" si="21"/>
        <v>20</v>
      </c>
      <c r="BJ70" s="47">
        <v>27953</v>
      </c>
      <c r="BK70" s="47" t="e">
        <f>ROUND(#REF!,0)</f>
        <v>#REF!</v>
      </c>
      <c r="BL70" s="47" t="s">
        <v>147</v>
      </c>
      <c r="BO70" s="39"/>
    </row>
    <row r="71" spans="1:67" ht="18" customHeight="1" x14ac:dyDescent="0.25">
      <c r="A71" s="42">
        <v>65</v>
      </c>
      <c r="B71" s="42" t="s">
        <v>446</v>
      </c>
      <c r="C71" s="42" t="s">
        <v>447</v>
      </c>
      <c r="D71" s="42" t="s">
        <v>432</v>
      </c>
      <c r="E71" s="42" t="s">
        <v>448</v>
      </c>
      <c r="F71" s="76" t="s">
        <v>449</v>
      </c>
      <c r="G71" s="42" t="s">
        <v>152</v>
      </c>
      <c r="H71" s="42" t="s">
        <v>140</v>
      </c>
      <c r="I71" s="42" t="s">
        <v>284</v>
      </c>
      <c r="J71" s="42"/>
      <c r="K71" s="42" t="s">
        <v>177</v>
      </c>
      <c r="L71" s="42">
        <v>2002</v>
      </c>
      <c r="M71" s="42" t="s">
        <v>445</v>
      </c>
      <c r="N71" s="42" t="s">
        <v>144</v>
      </c>
      <c r="O71" s="45">
        <v>30</v>
      </c>
      <c r="P71" s="45">
        <v>5.6</v>
      </c>
      <c r="Q71" s="45">
        <v>5</v>
      </c>
      <c r="R71" s="45"/>
      <c r="S71" s="49">
        <f t="shared" si="25"/>
        <v>168</v>
      </c>
      <c r="T71" s="50">
        <v>4</v>
      </c>
      <c r="U71" s="50">
        <v>2</v>
      </c>
      <c r="V71" s="49"/>
      <c r="W71" s="49"/>
      <c r="X71" s="49"/>
      <c r="Y71" s="48">
        <f t="shared" si="17"/>
        <v>134.39999999999998</v>
      </c>
      <c r="Z71" s="50">
        <v>2</v>
      </c>
      <c r="AA71" s="49"/>
      <c r="AB71" s="49">
        <f t="shared" si="26"/>
        <v>168</v>
      </c>
      <c r="AC71" s="50">
        <f t="shared" si="27"/>
        <v>30</v>
      </c>
      <c r="AD71" s="49" t="s">
        <v>145</v>
      </c>
      <c r="AE71" s="49" t="s">
        <v>146</v>
      </c>
      <c r="AF71" s="51">
        <v>5.6</v>
      </c>
      <c r="AG71" s="49">
        <v>5.6</v>
      </c>
      <c r="AH71" s="49"/>
      <c r="AI71" s="50">
        <v>56</v>
      </c>
      <c r="AJ71" s="51">
        <f t="shared" si="18"/>
        <v>313.59999999999997</v>
      </c>
      <c r="AK71" s="49">
        <f t="shared" si="23"/>
        <v>313.59999999999997</v>
      </c>
      <c r="AL71" s="49"/>
      <c r="AM71" s="51"/>
      <c r="AN71" s="51"/>
      <c r="AO71" s="47">
        <f t="shared" si="24"/>
        <v>72</v>
      </c>
      <c r="AP71" s="50"/>
      <c r="AQ71" s="50">
        <v>72</v>
      </c>
      <c r="AR71" s="49"/>
      <c r="AS71" s="49"/>
      <c r="AT71" s="54">
        <f t="shared" si="19"/>
        <v>72</v>
      </c>
      <c r="AU71" s="54">
        <v>72</v>
      </c>
      <c r="AV71" s="47">
        <f>AU71</f>
        <v>72</v>
      </c>
      <c r="AW71" s="54">
        <v>72</v>
      </c>
      <c r="AX71" s="49"/>
      <c r="AY71" s="50"/>
      <c r="AZ71" s="50"/>
      <c r="BA71" s="50"/>
      <c r="BB71" s="53">
        <v>4</v>
      </c>
      <c r="BC71" s="49"/>
      <c r="BD71" s="49"/>
      <c r="BE71" s="47"/>
      <c r="BF71" s="46"/>
      <c r="BG71" s="46"/>
      <c r="BH71" s="46">
        <f t="shared" si="20"/>
        <v>313.59999999999997</v>
      </c>
      <c r="BI71" s="47">
        <f t="shared" si="21"/>
        <v>56</v>
      </c>
      <c r="BJ71" s="47">
        <v>37910</v>
      </c>
      <c r="BK71" s="47" t="e">
        <f>ROUND(#REF!,0)</f>
        <v>#REF!</v>
      </c>
      <c r="BL71" s="47" t="s">
        <v>147</v>
      </c>
      <c r="BO71" s="39"/>
    </row>
    <row r="72" spans="1:67" ht="18" customHeight="1" x14ac:dyDescent="0.25">
      <c r="A72" s="42">
        <v>66</v>
      </c>
      <c r="B72" s="42" t="s">
        <v>450</v>
      </c>
      <c r="C72" s="42" t="s">
        <v>451</v>
      </c>
      <c r="D72" s="42" t="s">
        <v>432</v>
      </c>
      <c r="E72" s="42" t="s">
        <v>448</v>
      </c>
      <c r="F72" s="42" t="s">
        <v>452</v>
      </c>
      <c r="G72" s="42" t="s">
        <v>152</v>
      </c>
      <c r="H72" s="42" t="s">
        <v>140</v>
      </c>
      <c r="I72" s="42" t="s">
        <v>284</v>
      </c>
      <c r="J72" s="42"/>
      <c r="K72" s="42" t="s">
        <v>177</v>
      </c>
      <c r="L72" s="42">
        <v>2001</v>
      </c>
      <c r="M72" s="42" t="s">
        <v>445</v>
      </c>
      <c r="N72" s="42" t="s">
        <v>144</v>
      </c>
      <c r="O72" s="45">
        <v>30</v>
      </c>
      <c r="P72" s="45">
        <v>5.6</v>
      </c>
      <c r="Q72" s="45">
        <v>5</v>
      </c>
      <c r="R72" s="45"/>
      <c r="S72" s="49">
        <f t="shared" si="25"/>
        <v>168</v>
      </c>
      <c r="T72" s="50">
        <v>4</v>
      </c>
      <c r="U72" s="50">
        <v>2</v>
      </c>
      <c r="V72" s="49"/>
      <c r="W72" s="49"/>
      <c r="X72" s="49"/>
      <c r="Y72" s="48">
        <f t="shared" si="17"/>
        <v>134.39999999999998</v>
      </c>
      <c r="Z72" s="50">
        <v>2</v>
      </c>
      <c r="AA72" s="49"/>
      <c r="AB72" s="49">
        <f t="shared" si="26"/>
        <v>168</v>
      </c>
      <c r="AC72" s="50">
        <f t="shared" si="27"/>
        <v>30</v>
      </c>
      <c r="AD72" s="49" t="s">
        <v>145</v>
      </c>
      <c r="AE72" s="49" t="s">
        <v>146</v>
      </c>
      <c r="AF72" s="51">
        <v>5.6</v>
      </c>
      <c r="AG72" s="49">
        <v>5.6</v>
      </c>
      <c r="AH72" s="49"/>
      <c r="AI72" s="50">
        <v>55</v>
      </c>
      <c r="AJ72" s="51">
        <f t="shared" si="18"/>
        <v>308</v>
      </c>
      <c r="AK72" s="49">
        <f t="shared" si="23"/>
        <v>308</v>
      </c>
      <c r="AL72" s="49"/>
      <c r="AM72" s="51"/>
      <c r="AN72" s="51"/>
      <c r="AO72" s="47">
        <f t="shared" si="24"/>
        <v>104</v>
      </c>
      <c r="AP72" s="50"/>
      <c r="AQ72" s="50">
        <v>104</v>
      </c>
      <c r="AR72" s="49"/>
      <c r="AS72" s="49"/>
      <c r="AT72" s="54">
        <f t="shared" si="19"/>
        <v>104</v>
      </c>
      <c r="AU72" s="54">
        <v>104</v>
      </c>
      <c r="AV72" s="47">
        <f>AU72</f>
        <v>104</v>
      </c>
      <c r="AW72" s="54">
        <v>104</v>
      </c>
      <c r="AX72" s="49"/>
      <c r="AY72" s="50"/>
      <c r="AZ72" s="50"/>
      <c r="BA72" s="50"/>
      <c r="BB72" s="49"/>
      <c r="BC72" s="49"/>
      <c r="BD72" s="49"/>
      <c r="BE72" s="47"/>
      <c r="BF72" s="46"/>
      <c r="BG72" s="46"/>
      <c r="BH72" s="46">
        <f t="shared" si="20"/>
        <v>308</v>
      </c>
      <c r="BI72" s="47">
        <f t="shared" si="21"/>
        <v>55</v>
      </c>
      <c r="BJ72" s="47">
        <v>39366</v>
      </c>
      <c r="BK72" s="47" t="e">
        <f>ROUND(#REF!,0)</f>
        <v>#REF!</v>
      </c>
      <c r="BL72" s="47" t="s">
        <v>147</v>
      </c>
      <c r="BO72" s="39"/>
    </row>
    <row r="73" spans="1:67" ht="18" customHeight="1" x14ac:dyDescent="0.25">
      <c r="A73" s="42">
        <v>67</v>
      </c>
      <c r="B73" s="42" t="s">
        <v>453</v>
      </c>
      <c r="C73" s="42" t="s">
        <v>454</v>
      </c>
      <c r="D73" s="42" t="s">
        <v>432</v>
      </c>
      <c r="E73" s="42" t="s">
        <v>455</v>
      </c>
      <c r="F73" s="76" t="s">
        <v>456</v>
      </c>
      <c r="G73" s="42" t="s">
        <v>152</v>
      </c>
      <c r="H73" s="42" t="s">
        <v>140</v>
      </c>
      <c r="I73" s="42" t="s">
        <v>410</v>
      </c>
      <c r="J73" s="42"/>
      <c r="K73" s="42" t="s">
        <v>242</v>
      </c>
      <c r="L73" s="42">
        <v>1980</v>
      </c>
      <c r="M73" s="42" t="s">
        <v>457</v>
      </c>
      <c r="N73" s="42" t="s">
        <v>145</v>
      </c>
      <c r="O73" s="45">
        <v>36</v>
      </c>
      <c r="P73" s="45">
        <v>4.5</v>
      </c>
      <c r="Q73" s="45">
        <v>4.05</v>
      </c>
      <c r="R73" s="45"/>
      <c r="S73" s="49">
        <f t="shared" si="25"/>
        <v>162</v>
      </c>
      <c r="T73" s="50">
        <v>4</v>
      </c>
      <c r="U73" s="50">
        <v>2</v>
      </c>
      <c r="V73" s="49"/>
      <c r="W73" s="49"/>
      <c r="X73" s="49"/>
      <c r="Y73" s="48">
        <f t="shared" si="17"/>
        <v>108</v>
      </c>
      <c r="Z73" s="50">
        <v>2</v>
      </c>
      <c r="AA73" s="49"/>
      <c r="AB73" s="81">
        <f t="shared" si="26"/>
        <v>162</v>
      </c>
      <c r="AC73" s="50">
        <f t="shared" si="27"/>
        <v>36</v>
      </c>
      <c r="AD73" s="49" t="s">
        <v>145</v>
      </c>
      <c r="AE73" s="49" t="s">
        <v>146</v>
      </c>
      <c r="AF73" s="51">
        <v>4.5</v>
      </c>
      <c r="AG73" s="49">
        <v>4.5</v>
      </c>
      <c r="AH73" s="49"/>
      <c r="AI73" s="50">
        <v>65</v>
      </c>
      <c r="AJ73" s="51">
        <f t="shared" si="18"/>
        <v>292.5</v>
      </c>
      <c r="AK73" s="49">
        <f t="shared" si="23"/>
        <v>292.5</v>
      </c>
      <c r="AL73" s="49"/>
      <c r="AM73" s="51"/>
      <c r="AN73" s="51"/>
      <c r="AO73" s="47">
        <f t="shared" si="24"/>
        <v>10</v>
      </c>
      <c r="AP73" s="50">
        <v>10</v>
      </c>
      <c r="AQ73" s="50"/>
      <c r="AR73" s="49"/>
      <c r="AS73" s="49"/>
      <c r="AT73" s="47"/>
      <c r="AU73" s="50"/>
      <c r="AV73" s="47"/>
      <c r="AW73" s="50"/>
      <c r="AX73" s="49"/>
      <c r="AY73" s="50"/>
      <c r="AZ73" s="50"/>
      <c r="BA73" s="50"/>
      <c r="BB73" s="49"/>
      <c r="BC73" s="49">
        <v>4</v>
      </c>
      <c r="BD73" s="46">
        <v>31.07</v>
      </c>
      <c r="BE73" s="47"/>
      <c r="BF73" s="46"/>
      <c r="BG73" s="46"/>
      <c r="BH73" s="46">
        <f t="shared" si="20"/>
        <v>292.5</v>
      </c>
      <c r="BI73" s="46">
        <f t="shared" si="21"/>
        <v>65</v>
      </c>
      <c r="BJ73" s="47">
        <v>24289</v>
      </c>
      <c r="BK73" s="47" t="e">
        <f>ROUND(#REF!,0)</f>
        <v>#REF!</v>
      </c>
      <c r="BL73" s="47" t="s">
        <v>412</v>
      </c>
      <c r="BO73" s="39"/>
    </row>
    <row r="74" spans="1:67" ht="18" customHeight="1" x14ac:dyDescent="0.25">
      <c r="A74" s="42">
        <v>68</v>
      </c>
      <c r="B74" s="42" t="s">
        <v>458</v>
      </c>
      <c r="C74" s="42" t="s">
        <v>459</v>
      </c>
      <c r="D74" s="42" t="s">
        <v>432</v>
      </c>
      <c r="E74" s="42" t="s">
        <v>460</v>
      </c>
      <c r="F74" s="42" t="s">
        <v>461</v>
      </c>
      <c r="G74" s="42" t="s">
        <v>139</v>
      </c>
      <c r="H74" s="42" t="s">
        <v>140</v>
      </c>
      <c r="I74" s="42" t="s">
        <v>410</v>
      </c>
      <c r="J74" s="42"/>
      <c r="K74" s="42" t="s">
        <v>177</v>
      </c>
      <c r="L74" s="42">
        <v>2006</v>
      </c>
      <c r="M74" s="42" t="s">
        <v>417</v>
      </c>
      <c r="N74" s="42" t="s">
        <v>145</v>
      </c>
      <c r="O74" s="45">
        <v>38</v>
      </c>
      <c r="P74" s="45">
        <v>7.6</v>
      </c>
      <c r="Q74" s="45">
        <v>7</v>
      </c>
      <c r="R74" s="45"/>
      <c r="S74" s="49">
        <f t="shared" si="25"/>
        <v>288.8</v>
      </c>
      <c r="T74" s="50">
        <v>4</v>
      </c>
      <c r="U74" s="50">
        <v>2</v>
      </c>
      <c r="V74" s="49"/>
      <c r="W74" s="49"/>
      <c r="X74" s="49"/>
      <c r="Y74" s="48">
        <f t="shared" si="17"/>
        <v>182.39999999999998</v>
      </c>
      <c r="Z74" s="50">
        <v>2</v>
      </c>
      <c r="AA74" s="49"/>
      <c r="AB74" s="81">
        <f t="shared" si="26"/>
        <v>288.8</v>
      </c>
      <c r="AC74" s="50">
        <f t="shared" si="27"/>
        <v>38</v>
      </c>
      <c r="AD74" s="49" t="s">
        <v>145</v>
      </c>
      <c r="AE74" s="49" t="s">
        <v>146</v>
      </c>
      <c r="AF74" s="51">
        <v>7.6</v>
      </c>
      <c r="AG74" s="49">
        <v>7.6</v>
      </c>
      <c r="AH74" s="49"/>
      <c r="AI74" s="54">
        <v>10</v>
      </c>
      <c r="AJ74" s="51">
        <f t="shared" si="18"/>
        <v>76</v>
      </c>
      <c r="AK74" s="49">
        <f t="shared" si="23"/>
        <v>76</v>
      </c>
      <c r="AL74" s="49"/>
      <c r="AM74" s="51"/>
      <c r="AN74" s="51"/>
      <c r="AO74" s="47">
        <f t="shared" si="24"/>
        <v>10</v>
      </c>
      <c r="AP74" s="50"/>
      <c r="AQ74" s="54">
        <v>10</v>
      </c>
      <c r="AR74" s="49"/>
      <c r="AS74" s="49"/>
      <c r="AT74" s="47">
        <f t="shared" ref="AT74:AT87" si="28">AU74+AX74+AY74</f>
        <v>4</v>
      </c>
      <c r="AU74" s="50"/>
      <c r="AV74" s="47"/>
      <c r="AW74" s="50"/>
      <c r="AX74" s="53">
        <v>4</v>
      </c>
      <c r="AY74" s="50"/>
      <c r="AZ74" s="50"/>
      <c r="BA74" s="50"/>
      <c r="BB74" s="49"/>
      <c r="BC74" s="49"/>
      <c r="BD74" s="49"/>
      <c r="BE74" s="47"/>
      <c r="BF74" s="46"/>
      <c r="BG74" s="46"/>
      <c r="BH74" s="46">
        <f t="shared" si="20"/>
        <v>76</v>
      </c>
      <c r="BI74" s="46">
        <f t="shared" si="21"/>
        <v>10</v>
      </c>
      <c r="BJ74" s="47">
        <v>28753</v>
      </c>
      <c r="BK74" s="47" t="e">
        <f>ROUND(#REF!,0)</f>
        <v>#REF!</v>
      </c>
      <c r="BL74" s="47" t="s">
        <v>412</v>
      </c>
      <c r="BO74" s="39"/>
    </row>
    <row r="75" spans="1:67" ht="18" customHeight="1" x14ac:dyDescent="0.25">
      <c r="A75" s="42">
        <v>69</v>
      </c>
      <c r="B75" s="42" t="s">
        <v>462</v>
      </c>
      <c r="C75" s="42" t="s">
        <v>463</v>
      </c>
      <c r="D75" s="42" t="s">
        <v>432</v>
      </c>
      <c r="E75" s="42" t="s">
        <v>464</v>
      </c>
      <c r="F75" s="42" t="s">
        <v>465</v>
      </c>
      <c r="G75" s="42" t="s">
        <v>152</v>
      </c>
      <c r="H75" s="42" t="s">
        <v>140</v>
      </c>
      <c r="I75" s="42" t="s">
        <v>410</v>
      </c>
      <c r="J75" s="42"/>
      <c r="K75" s="42" t="s">
        <v>177</v>
      </c>
      <c r="L75" s="42">
        <v>2001</v>
      </c>
      <c r="M75" s="42" t="s">
        <v>466</v>
      </c>
      <c r="N75" s="42" t="s">
        <v>144</v>
      </c>
      <c r="O75" s="45">
        <v>44</v>
      </c>
      <c r="P75" s="45">
        <v>5.6</v>
      </c>
      <c r="Q75" s="45">
        <v>3.9</v>
      </c>
      <c r="R75" s="45">
        <f>0.6+0.6</f>
        <v>1.2</v>
      </c>
      <c r="S75" s="49">
        <f t="shared" si="25"/>
        <v>246.39999999999998</v>
      </c>
      <c r="T75" s="50">
        <v>4</v>
      </c>
      <c r="U75" s="50">
        <v>2</v>
      </c>
      <c r="V75" s="49">
        <f>P75*2</f>
        <v>11.2</v>
      </c>
      <c r="W75" s="49"/>
      <c r="X75" s="49"/>
      <c r="Y75" s="48">
        <f t="shared" si="17"/>
        <v>134.39999999999998</v>
      </c>
      <c r="Z75" s="50">
        <v>2</v>
      </c>
      <c r="AA75" s="49"/>
      <c r="AB75" s="81">
        <f t="shared" si="26"/>
        <v>246.39999999999998</v>
      </c>
      <c r="AC75" s="50">
        <f t="shared" si="27"/>
        <v>44</v>
      </c>
      <c r="AD75" s="49" t="s">
        <v>145</v>
      </c>
      <c r="AE75" s="49" t="s">
        <v>146</v>
      </c>
      <c r="AF75" s="51">
        <v>5.6</v>
      </c>
      <c r="AG75" s="49">
        <v>5.6</v>
      </c>
      <c r="AH75" s="49"/>
      <c r="AI75" s="50">
        <v>77</v>
      </c>
      <c r="AJ75" s="51">
        <f t="shared" si="18"/>
        <v>431.2</v>
      </c>
      <c r="AK75" s="49">
        <f t="shared" si="23"/>
        <v>431.2</v>
      </c>
      <c r="AL75" s="49"/>
      <c r="AM75" s="51"/>
      <c r="AN75" s="51"/>
      <c r="AO75" s="47">
        <f>AP75+AQ75+AR75</f>
        <v>61</v>
      </c>
      <c r="AP75" s="50"/>
      <c r="AQ75" s="50">
        <v>61</v>
      </c>
      <c r="AR75" s="49"/>
      <c r="AS75" s="49"/>
      <c r="AT75" s="47">
        <f t="shared" si="28"/>
        <v>87</v>
      </c>
      <c r="AU75" s="50"/>
      <c r="AV75" s="47"/>
      <c r="AW75" s="50"/>
      <c r="AX75" s="49">
        <v>53</v>
      </c>
      <c r="AY75" s="51">
        <v>34</v>
      </c>
      <c r="AZ75" s="51"/>
      <c r="BA75" s="51"/>
      <c r="BB75" s="49"/>
      <c r="BC75" s="49"/>
      <c r="BD75" s="49"/>
      <c r="BE75" s="47"/>
      <c r="BF75" s="46"/>
      <c r="BG75" s="46"/>
      <c r="BH75" s="46">
        <f t="shared" si="20"/>
        <v>431.2</v>
      </c>
      <c r="BI75" s="46">
        <f t="shared" si="21"/>
        <v>77</v>
      </c>
      <c r="BJ75" s="47">
        <v>36990</v>
      </c>
      <c r="BK75" s="47" t="e">
        <f>ROUND(#REF!,0)</f>
        <v>#REF!</v>
      </c>
      <c r="BL75" s="47" t="s">
        <v>412</v>
      </c>
      <c r="BO75" s="39"/>
    </row>
    <row r="76" spans="1:67" ht="18" customHeight="1" x14ac:dyDescent="0.25">
      <c r="A76" s="42">
        <v>70</v>
      </c>
      <c r="B76" s="42" t="s">
        <v>467</v>
      </c>
      <c r="C76" s="42" t="s">
        <v>468</v>
      </c>
      <c r="D76" s="42" t="s">
        <v>432</v>
      </c>
      <c r="E76" s="42" t="s">
        <v>469</v>
      </c>
      <c r="F76" s="42" t="s">
        <v>470</v>
      </c>
      <c r="G76" s="42" t="s">
        <v>152</v>
      </c>
      <c r="H76" s="42" t="s">
        <v>140</v>
      </c>
      <c r="I76" s="42" t="s">
        <v>410</v>
      </c>
      <c r="J76" s="42"/>
      <c r="K76" s="42" t="s">
        <v>153</v>
      </c>
      <c r="L76" s="42">
        <v>1972</v>
      </c>
      <c r="M76" s="42" t="s">
        <v>457</v>
      </c>
      <c r="N76" s="42" t="s">
        <v>144</v>
      </c>
      <c r="O76" s="45">
        <v>36</v>
      </c>
      <c r="P76" s="45">
        <v>4.3</v>
      </c>
      <c r="Q76" s="45">
        <v>3.15</v>
      </c>
      <c r="R76" s="45">
        <f>0.35+0.35</f>
        <v>0.7</v>
      </c>
      <c r="S76" s="49">
        <f t="shared" si="25"/>
        <v>154.79999999999998</v>
      </c>
      <c r="T76" s="50">
        <v>4</v>
      </c>
      <c r="U76" s="50">
        <v>2</v>
      </c>
      <c r="V76" s="49"/>
      <c r="W76" s="49"/>
      <c r="X76" s="49"/>
      <c r="Y76" s="48">
        <f t="shared" si="17"/>
        <v>103.19999999999999</v>
      </c>
      <c r="Z76" s="50">
        <v>2</v>
      </c>
      <c r="AA76" s="49"/>
      <c r="AB76" s="81">
        <f t="shared" si="26"/>
        <v>154.79999999999998</v>
      </c>
      <c r="AC76" s="50">
        <f t="shared" si="27"/>
        <v>36</v>
      </c>
      <c r="AD76" s="49" t="s">
        <v>145</v>
      </c>
      <c r="AE76" s="49" t="s">
        <v>146</v>
      </c>
      <c r="AF76" s="51">
        <v>4.3</v>
      </c>
      <c r="AG76" s="49">
        <v>4.3</v>
      </c>
      <c r="AH76" s="49"/>
      <c r="AI76" s="50">
        <v>30</v>
      </c>
      <c r="AJ76" s="51">
        <f t="shared" si="18"/>
        <v>129</v>
      </c>
      <c r="AK76" s="49">
        <f t="shared" si="23"/>
        <v>129</v>
      </c>
      <c r="AL76" s="49"/>
      <c r="AM76" s="51"/>
      <c r="AN76" s="51"/>
      <c r="AO76" s="47">
        <f t="shared" ref="AO76:AO83" si="29">AP76+AQ76+AR76</f>
        <v>26</v>
      </c>
      <c r="AP76" s="50">
        <v>26</v>
      </c>
      <c r="AQ76" s="50"/>
      <c r="AR76" s="49"/>
      <c r="AS76" s="49"/>
      <c r="AT76" s="47">
        <f t="shared" si="28"/>
        <v>12</v>
      </c>
      <c r="AU76" s="50"/>
      <c r="AV76" s="47"/>
      <c r="AW76" s="50"/>
      <c r="AX76" s="49">
        <v>12</v>
      </c>
      <c r="AY76" s="50"/>
      <c r="AZ76" s="50"/>
      <c r="BA76" s="50"/>
      <c r="BB76" s="49"/>
      <c r="BC76" s="49">
        <v>2</v>
      </c>
      <c r="BD76" s="46">
        <v>31.07</v>
      </c>
      <c r="BE76" s="47"/>
      <c r="BF76" s="46"/>
      <c r="BG76" s="46"/>
      <c r="BH76" s="46">
        <f t="shared" si="20"/>
        <v>129</v>
      </c>
      <c r="BI76" s="46">
        <f t="shared" si="21"/>
        <v>30</v>
      </c>
      <c r="BJ76" s="47">
        <v>18363</v>
      </c>
      <c r="BK76" s="47" t="e">
        <f>ROUND(#REF!,0)</f>
        <v>#REF!</v>
      </c>
      <c r="BL76" s="47" t="s">
        <v>412</v>
      </c>
      <c r="BO76" s="39"/>
    </row>
    <row r="77" spans="1:67" ht="18" customHeight="1" x14ac:dyDescent="0.25">
      <c r="A77" s="42">
        <v>71</v>
      </c>
      <c r="B77" s="42" t="s">
        <v>471</v>
      </c>
      <c r="C77" s="42" t="s">
        <v>472</v>
      </c>
      <c r="D77" s="42" t="s">
        <v>432</v>
      </c>
      <c r="E77" s="42" t="s">
        <v>469</v>
      </c>
      <c r="F77" s="42" t="s">
        <v>473</v>
      </c>
      <c r="G77" s="42" t="s">
        <v>152</v>
      </c>
      <c r="H77" s="42" t="s">
        <v>140</v>
      </c>
      <c r="I77" s="42" t="s">
        <v>410</v>
      </c>
      <c r="J77" s="42"/>
      <c r="K77" s="42" t="s">
        <v>153</v>
      </c>
      <c r="L77" s="42">
        <v>1990</v>
      </c>
      <c r="M77" s="42" t="s">
        <v>400</v>
      </c>
      <c r="N77" s="42" t="s">
        <v>144</v>
      </c>
      <c r="O77" s="45">
        <v>33.200000000000003</v>
      </c>
      <c r="P77" s="45">
        <v>4.0999999999999996</v>
      </c>
      <c r="Q77" s="45">
        <v>3.7</v>
      </c>
      <c r="R77" s="45"/>
      <c r="S77" s="49">
        <f t="shared" si="25"/>
        <v>136.12</v>
      </c>
      <c r="T77" s="50">
        <v>4</v>
      </c>
      <c r="U77" s="50">
        <v>2</v>
      </c>
      <c r="V77" s="49"/>
      <c r="W77" s="49"/>
      <c r="X77" s="49"/>
      <c r="Y77" s="48">
        <f t="shared" si="17"/>
        <v>98.399999999999991</v>
      </c>
      <c r="Z77" s="50">
        <v>2</v>
      </c>
      <c r="AA77" s="49"/>
      <c r="AB77" s="81">
        <f t="shared" si="26"/>
        <v>136.12</v>
      </c>
      <c r="AC77" s="50">
        <f t="shared" si="27"/>
        <v>33.200000000000003</v>
      </c>
      <c r="AD77" s="49" t="s">
        <v>145</v>
      </c>
      <c r="AE77" s="49" t="s">
        <v>146</v>
      </c>
      <c r="AF77" s="51">
        <v>4.0999999999999996</v>
      </c>
      <c r="AG77" s="49">
        <v>4.0999999999999996</v>
      </c>
      <c r="AH77" s="49"/>
      <c r="AI77" s="50">
        <v>40</v>
      </c>
      <c r="AJ77" s="51">
        <f t="shared" si="18"/>
        <v>164</v>
      </c>
      <c r="AK77" s="49">
        <f t="shared" si="23"/>
        <v>164</v>
      </c>
      <c r="AL77" s="49"/>
      <c r="AM77" s="51"/>
      <c r="AN77" s="51"/>
      <c r="AO77" s="47">
        <f t="shared" si="29"/>
        <v>10</v>
      </c>
      <c r="AP77" s="50">
        <v>10</v>
      </c>
      <c r="AQ77" s="50"/>
      <c r="AR77" s="49"/>
      <c r="AS77" s="49"/>
      <c r="AT77" s="47">
        <f t="shared" si="28"/>
        <v>24</v>
      </c>
      <c r="AU77" s="50"/>
      <c r="AV77" s="47"/>
      <c r="AW77" s="50"/>
      <c r="AX77" s="49">
        <v>24</v>
      </c>
      <c r="AY77" s="50"/>
      <c r="AZ77" s="50"/>
      <c r="BA77" s="50"/>
      <c r="BB77" s="49"/>
      <c r="BC77" s="49">
        <v>4</v>
      </c>
      <c r="BD77" s="46">
        <v>31.07</v>
      </c>
      <c r="BE77" s="47"/>
      <c r="BF77" s="46"/>
      <c r="BG77" s="46"/>
      <c r="BH77" s="46">
        <f t="shared" si="20"/>
        <v>164</v>
      </c>
      <c r="BI77" s="46">
        <f t="shared" si="21"/>
        <v>40</v>
      </c>
      <c r="BJ77" s="47">
        <v>18953</v>
      </c>
      <c r="BK77" s="47" t="e">
        <f>ROUND(#REF!,0)</f>
        <v>#REF!</v>
      </c>
      <c r="BL77" s="47" t="s">
        <v>412</v>
      </c>
      <c r="BO77" s="39"/>
    </row>
    <row r="78" spans="1:67" ht="18" customHeight="1" x14ac:dyDescent="0.25">
      <c r="A78" s="42">
        <v>72</v>
      </c>
      <c r="B78" s="42" t="s">
        <v>474</v>
      </c>
      <c r="C78" s="42" t="s">
        <v>475</v>
      </c>
      <c r="D78" s="42" t="s">
        <v>432</v>
      </c>
      <c r="E78" s="42" t="s">
        <v>476</v>
      </c>
      <c r="F78" s="42" t="s">
        <v>477</v>
      </c>
      <c r="G78" s="42" t="s">
        <v>152</v>
      </c>
      <c r="H78" s="42" t="s">
        <v>140</v>
      </c>
      <c r="I78" s="42" t="s">
        <v>278</v>
      </c>
      <c r="J78" s="42"/>
      <c r="K78" s="42" t="s">
        <v>478</v>
      </c>
      <c r="L78" s="42">
        <v>2000</v>
      </c>
      <c r="M78" s="42" t="s">
        <v>479</v>
      </c>
      <c r="N78" s="42" t="s">
        <v>144</v>
      </c>
      <c r="O78" s="45">
        <v>36.6</v>
      </c>
      <c r="P78" s="45">
        <v>4.5999999999999996</v>
      </c>
      <c r="Q78" s="45">
        <v>4</v>
      </c>
      <c r="R78" s="45">
        <f>0.3+0.3</f>
        <v>0.6</v>
      </c>
      <c r="S78" s="49">
        <f t="shared" si="25"/>
        <v>168.35999999999999</v>
      </c>
      <c r="T78" s="50">
        <v>4</v>
      </c>
      <c r="U78" s="50">
        <v>2</v>
      </c>
      <c r="V78" s="49">
        <v>16</v>
      </c>
      <c r="W78" s="49"/>
      <c r="X78" s="49"/>
      <c r="Y78" s="48">
        <f t="shared" ref="Y78:Y95" si="30">P78*2*12</f>
        <v>110.39999999999999</v>
      </c>
      <c r="Z78" s="50">
        <v>2</v>
      </c>
      <c r="AA78" s="49">
        <v>16.079999999999998</v>
      </c>
      <c r="AB78" s="49">
        <f t="shared" si="26"/>
        <v>168.35999999999999</v>
      </c>
      <c r="AC78" s="50">
        <f t="shared" si="27"/>
        <v>36.6</v>
      </c>
      <c r="AD78" s="49" t="s">
        <v>145</v>
      </c>
      <c r="AE78" s="49" t="s">
        <v>146</v>
      </c>
      <c r="AF78" s="52">
        <v>6.22</v>
      </c>
      <c r="AG78" s="53">
        <v>6.22</v>
      </c>
      <c r="AH78" s="49"/>
      <c r="AI78" s="50">
        <v>124</v>
      </c>
      <c r="AJ78" s="51">
        <f t="shared" si="18"/>
        <v>771.28</v>
      </c>
      <c r="AK78" s="49">
        <f t="shared" si="23"/>
        <v>771.28</v>
      </c>
      <c r="AL78" s="49"/>
      <c r="AM78" s="51"/>
      <c r="AN78" s="51"/>
      <c r="AO78" s="47">
        <f t="shared" si="29"/>
        <v>238</v>
      </c>
      <c r="AP78" s="50"/>
      <c r="AQ78" s="50">
        <v>238</v>
      </c>
      <c r="AR78" s="49"/>
      <c r="AS78" s="49"/>
      <c r="AT78" s="54">
        <f t="shared" si="28"/>
        <v>238</v>
      </c>
      <c r="AU78" s="54">
        <v>94</v>
      </c>
      <c r="AV78" s="47">
        <f>AU78</f>
        <v>94</v>
      </c>
      <c r="AW78" s="50">
        <v>94</v>
      </c>
      <c r="AX78" s="53">
        <v>144</v>
      </c>
      <c r="AY78" s="50"/>
      <c r="AZ78" s="50"/>
      <c r="BA78" s="50"/>
      <c r="BB78" s="49"/>
      <c r="BC78" s="49"/>
      <c r="BD78" s="49"/>
      <c r="BE78" s="47"/>
      <c r="BF78" s="46"/>
      <c r="BG78" s="46"/>
      <c r="BH78" s="46">
        <f t="shared" si="20"/>
        <v>771.28</v>
      </c>
      <c r="BI78" s="47">
        <f t="shared" si="21"/>
        <v>124</v>
      </c>
      <c r="BJ78" s="47">
        <v>67381</v>
      </c>
      <c r="BK78" s="47" t="e">
        <f>ROUND(#REF!,0)</f>
        <v>#REF!</v>
      </c>
      <c r="BL78" s="47" t="s">
        <v>147</v>
      </c>
      <c r="BO78" s="39"/>
    </row>
    <row r="79" spans="1:67" ht="18" customHeight="1" x14ac:dyDescent="0.25">
      <c r="A79" s="42">
        <v>73</v>
      </c>
      <c r="B79" s="42" t="s">
        <v>480</v>
      </c>
      <c r="C79" s="42" t="s">
        <v>481</v>
      </c>
      <c r="D79" s="42" t="s">
        <v>432</v>
      </c>
      <c r="E79" s="42" t="s">
        <v>476</v>
      </c>
      <c r="F79" s="42" t="s">
        <v>482</v>
      </c>
      <c r="G79" s="42" t="s">
        <v>139</v>
      </c>
      <c r="H79" s="42" t="s">
        <v>140</v>
      </c>
      <c r="I79" s="42" t="s">
        <v>278</v>
      </c>
      <c r="J79" s="42"/>
      <c r="K79" s="42" t="s">
        <v>177</v>
      </c>
      <c r="L79" s="42">
        <v>2002</v>
      </c>
      <c r="M79" s="42" t="s">
        <v>338</v>
      </c>
      <c r="N79" s="42" t="s">
        <v>145</v>
      </c>
      <c r="O79" s="45">
        <v>36</v>
      </c>
      <c r="P79" s="45">
        <v>9.6</v>
      </c>
      <c r="Q79" s="45">
        <v>8</v>
      </c>
      <c r="R79" s="45">
        <f>0.5+0.5</f>
        <v>1</v>
      </c>
      <c r="S79" s="49">
        <f t="shared" si="25"/>
        <v>345.59999999999997</v>
      </c>
      <c r="T79" s="50">
        <v>4</v>
      </c>
      <c r="U79" s="50">
        <v>2</v>
      </c>
      <c r="V79" s="49">
        <v>24</v>
      </c>
      <c r="W79" s="49"/>
      <c r="X79" s="49"/>
      <c r="Y79" s="48">
        <f t="shared" si="30"/>
        <v>230.39999999999998</v>
      </c>
      <c r="Z79" s="50">
        <v>2</v>
      </c>
      <c r="AA79" s="49">
        <v>16.079999999999998</v>
      </c>
      <c r="AB79" s="49">
        <f t="shared" si="26"/>
        <v>345.59999999999997</v>
      </c>
      <c r="AC79" s="50">
        <f t="shared" si="27"/>
        <v>36</v>
      </c>
      <c r="AD79" s="49" t="s">
        <v>145</v>
      </c>
      <c r="AE79" s="49" t="s">
        <v>146</v>
      </c>
      <c r="AF79" s="51">
        <v>9.6</v>
      </c>
      <c r="AG79" s="49">
        <v>8</v>
      </c>
      <c r="AH79" s="49">
        <v>1.6</v>
      </c>
      <c r="AI79" s="50">
        <v>90</v>
      </c>
      <c r="AJ79" s="51">
        <f t="shared" si="18"/>
        <v>864</v>
      </c>
      <c r="AK79" s="49">
        <f t="shared" si="23"/>
        <v>720</v>
      </c>
      <c r="AL79" s="49"/>
      <c r="AM79" s="51">
        <f>AH79*AI79</f>
        <v>144</v>
      </c>
      <c r="AN79" s="51"/>
      <c r="AO79" s="47">
        <f t="shared" si="29"/>
        <v>154</v>
      </c>
      <c r="AP79" s="50"/>
      <c r="AQ79" s="50">
        <v>154</v>
      </c>
      <c r="AR79" s="49"/>
      <c r="AS79" s="49"/>
      <c r="AT79" s="47">
        <f t="shared" si="28"/>
        <v>120</v>
      </c>
      <c r="AU79" s="50"/>
      <c r="AV79" s="47"/>
      <c r="AW79" s="50"/>
      <c r="AX79" s="49">
        <v>120</v>
      </c>
      <c r="AY79" s="50"/>
      <c r="AZ79" s="50"/>
      <c r="BA79" s="50"/>
      <c r="BB79" s="49"/>
      <c r="BC79" s="49"/>
      <c r="BD79" s="49"/>
      <c r="BE79" s="47"/>
      <c r="BF79" s="46"/>
      <c r="BG79" s="46"/>
      <c r="BH79" s="46">
        <f t="shared" si="20"/>
        <v>864</v>
      </c>
      <c r="BI79" s="47">
        <f t="shared" si="21"/>
        <v>90</v>
      </c>
      <c r="BJ79" s="47">
        <v>81952</v>
      </c>
      <c r="BK79" s="47" t="e">
        <f>ROUND(#REF!,0)</f>
        <v>#REF!</v>
      </c>
      <c r="BL79" s="47" t="s">
        <v>147</v>
      </c>
      <c r="BO79" s="39"/>
    </row>
    <row r="80" spans="1:67" ht="18" customHeight="1" x14ac:dyDescent="0.25">
      <c r="A80" s="42">
        <v>74</v>
      </c>
      <c r="B80" s="42" t="s">
        <v>483</v>
      </c>
      <c r="C80" s="42" t="s">
        <v>484</v>
      </c>
      <c r="D80" s="42" t="s">
        <v>432</v>
      </c>
      <c r="E80" s="42" t="s">
        <v>485</v>
      </c>
      <c r="F80" s="42" t="s">
        <v>486</v>
      </c>
      <c r="G80" s="42" t="s">
        <v>152</v>
      </c>
      <c r="H80" s="42" t="s">
        <v>140</v>
      </c>
      <c r="I80" s="42" t="s">
        <v>278</v>
      </c>
      <c r="J80" s="42"/>
      <c r="K80" s="42" t="s">
        <v>177</v>
      </c>
      <c r="L80" s="42">
        <v>2010</v>
      </c>
      <c r="M80" s="42" t="s">
        <v>338</v>
      </c>
      <c r="N80" s="42" t="s">
        <v>144</v>
      </c>
      <c r="O80" s="45">
        <v>36</v>
      </c>
      <c r="P80" s="45">
        <v>4.5999999999999996</v>
      </c>
      <c r="Q80" s="45">
        <v>4</v>
      </c>
      <c r="R80" s="45"/>
      <c r="S80" s="49">
        <f t="shared" si="25"/>
        <v>165.6</v>
      </c>
      <c r="T80" s="50">
        <v>4</v>
      </c>
      <c r="U80" s="50">
        <v>2</v>
      </c>
      <c r="V80" s="49"/>
      <c r="W80" s="49"/>
      <c r="X80" s="49"/>
      <c r="Y80" s="48">
        <f t="shared" si="30"/>
        <v>110.39999999999999</v>
      </c>
      <c r="Z80" s="50">
        <v>2</v>
      </c>
      <c r="AA80" s="49">
        <v>16.079999999999998</v>
      </c>
      <c r="AB80" s="49">
        <f t="shared" si="26"/>
        <v>165.6</v>
      </c>
      <c r="AC80" s="50">
        <f t="shared" si="27"/>
        <v>36</v>
      </c>
      <c r="AD80" s="49" t="s">
        <v>145</v>
      </c>
      <c r="AE80" s="49" t="s">
        <v>146</v>
      </c>
      <c r="AF80" s="51">
        <v>4.5999999999999996</v>
      </c>
      <c r="AG80" s="49">
        <v>4.5999999999999996</v>
      </c>
      <c r="AH80" s="49"/>
      <c r="AI80" s="50">
        <v>95</v>
      </c>
      <c r="AJ80" s="51">
        <f t="shared" si="18"/>
        <v>436.99999999999994</v>
      </c>
      <c r="AK80" s="49">
        <f t="shared" si="23"/>
        <v>436.99999999999994</v>
      </c>
      <c r="AL80" s="49"/>
      <c r="AM80" s="51"/>
      <c r="AN80" s="51"/>
      <c r="AO80" s="47">
        <f t="shared" si="29"/>
        <v>50</v>
      </c>
      <c r="AP80" s="50">
        <v>50</v>
      </c>
      <c r="AQ80" s="50"/>
      <c r="AR80" s="49"/>
      <c r="AS80" s="49"/>
      <c r="AT80" s="54">
        <f t="shared" si="28"/>
        <v>36</v>
      </c>
      <c r="AU80" s="54">
        <v>36</v>
      </c>
      <c r="AV80" s="47">
        <f>AU80</f>
        <v>36</v>
      </c>
      <c r="AW80" s="54">
        <v>36</v>
      </c>
      <c r="AX80" s="49"/>
      <c r="AY80" s="50"/>
      <c r="AZ80" s="50"/>
      <c r="BA80" s="50"/>
      <c r="BB80" s="49"/>
      <c r="BC80" s="49"/>
      <c r="BD80" s="49"/>
      <c r="BE80" s="47"/>
      <c r="BF80" s="46"/>
      <c r="BG80" s="46"/>
      <c r="BH80" s="46">
        <f t="shared" si="20"/>
        <v>436.99999999999994</v>
      </c>
      <c r="BI80" s="47">
        <f t="shared" si="21"/>
        <v>95</v>
      </c>
      <c r="BJ80" s="47">
        <v>45097</v>
      </c>
      <c r="BK80" s="47" t="e">
        <f>ROUND(#REF!,0)</f>
        <v>#REF!</v>
      </c>
      <c r="BL80" s="47" t="s">
        <v>147</v>
      </c>
      <c r="BO80" s="39"/>
    </row>
    <row r="81" spans="1:67" ht="18" customHeight="1" x14ac:dyDescent="0.25">
      <c r="A81" s="42">
        <v>75</v>
      </c>
      <c r="B81" s="42" t="s">
        <v>487</v>
      </c>
      <c r="C81" s="42" t="s">
        <v>488</v>
      </c>
      <c r="D81" s="42" t="s">
        <v>432</v>
      </c>
      <c r="E81" s="42" t="s">
        <v>485</v>
      </c>
      <c r="F81" s="42" t="s">
        <v>489</v>
      </c>
      <c r="G81" s="42" t="s">
        <v>152</v>
      </c>
      <c r="H81" s="42" t="s">
        <v>140</v>
      </c>
      <c r="I81" s="42" t="s">
        <v>278</v>
      </c>
      <c r="J81" s="42"/>
      <c r="K81" s="42" t="s">
        <v>153</v>
      </c>
      <c r="L81" s="42">
        <v>1995</v>
      </c>
      <c r="M81" s="42" t="s">
        <v>490</v>
      </c>
      <c r="N81" s="42" t="s">
        <v>144</v>
      </c>
      <c r="O81" s="45">
        <v>32</v>
      </c>
      <c r="P81" s="45">
        <v>3.6</v>
      </c>
      <c r="Q81" s="45">
        <v>3</v>
      </c>
      <c r="R81" s="45"/>
      <c r="S81" s="49">
        <f t="shared" si="25"/>
        <v>115.2</v>
      </c>
      <c r="T81" s="50">
        <v>4</v>
      </c>
      <c r="U81" s="50">
        <v>2</v>
      </c>
      <c r="V81" s="49"/>
      <c r="W81" s="49"/>
      <c r="X81" s="49"/>
      <c r="Y81" s="48">
        <f t="shared" si="30"/>
        <v>86.4</v>
      </c>
      <c r="Z81" s="50">
        <v>2</v>
      </c>
      <c r="AA81" s="49">
        <v>16.079999999999998</v>
      </c>
      <c r="AB81" s="49">
        <f t="shared" si="26"/>
        <v>115.2</v>
      </c>
      <c r="AC81" s="50">
        <f t="shared" si="27"/>
        <v>32</v>
      </c>
      <c r="AD81" s="49" t="s">
        <v>145</v>
      </c>
      <c r="AE81" s="49" t="s">
        <v>146</v>
      </c>
      <c r="AF81" s="51">
        <v>3.6</v>
      </c>
      <c r="AG81" s="49">
        <v>3.6</v>
      </c>
      <c r="AH81" s="49"/>
      <c r="AI81" s="54">
        <v>30</v>
      </c>
      <c r="AJ81" s="52">
        <f t="shared" si="18"/>
        <v>108</v>
      </c>
      <c r="AK81" s="49">
        <f t="shared" si="23"/>
        <v>108</v>
      </c>
      <c r="AL81" s="49"/>
      <c r="AM81" s="51"/>
      <c r="AN81" s="51"/>
      <c r="AO81" s="47">
        <f t="shared" si="29"/>
        <v>29</v>
      </c>
      <c r="AP81" s="50">
        <v>29</v>
      </c>
      <c r="AQ81" s="50"/>
      <c r="AR81" s="49"/>
      <c r="AS81" s="49"/>
      <c r="AT81" s="54">
        <f t="shared" si="28"/>
        <v>45</v>
      </c>
      <c r="AU81" s="54">
        <v>45</v>
      </c>
      <c r="AV81" s="47">
        <f>AU81</f>
        <v>45</v>
      </c>
      <c r="AW81" s="54">
        <v>45</v>
      </c>
      <c r="AX81" s="49"/>
      <c r="AY81" s="50"/>
      <c r="AZ81" s="50"/>
      <c r="BA81" s="50"/>
      <c r="BB81" s="49"/>
      <c r="BC81" s="53">
        <v>2</v>
      </c>
      <c r="BD81" s="46">
        <v>31.07</v>
      </c>
      <c r="BE81" s="47"/>
      <c r="BF81" s="46"/>
      <c r="BG81" s="46"/>
      <c r="BH81" s="46">
        <f t="shared" si="20"/>
        <v>108</v>
      </c>
      <c r="BI81" s="47">
        <f t="shared" si="21"/>
        <v>30</v>
      </c>
      <c r="BJ81" s="47">
        <v>25408</v>
      </c>
      <c r="BK81" s="47" t="e">
        <f>ROUND(#REF!,0)</f>
        <v>#REF!</v>
      </c>
      <c r="BL81" s="47" t="s">
        <v>147</v>
      </c>
      <c r="BO81" s="39"/>
    </row>
    <row r="82" spans="1:67" ht="18" customHeight="1" x14ac:dyDescent="0.25">
      <c r="A82" s="42">
        <v>76</v>
      </c>
      <c r="B82" s="42" t="s">
        <v>491</v>
      </c>
      <c r="C82" s="42" t="s">
        <v>492</v>
      </c>
      <c r="D82" s="42" t="s">
        <v>432</v>
      </c>
      <c r="E82" s="42" t="s">
        <v>493</v>
      </c>
      <c r="F82" s="42" t="s">
        <v>494</v>
      </c>
      <c r="G82" s="42" t="s">
        <v>139</v>
      </c>
      <c r="H82" s="42" t="s">
        <v>140</v>
      </c>
      <c r="I82" s="42" t="s">
        <v>278</v>
      </c>
      <c r="J82" s="42"/>
      <c r="K82" s="42" t="s">
        <v>242</v>
      </c>
      <c r="L82" s="42">
        <v>1993</v>
      </c>
      <c r="M82" s="42" t="s">
        <v>495</v>
      </c>
      <c r="N82" s="42" t="s">
        <v>145</v>
      </c>
      <c r="O82" s="45">
        <v>25</v>
      </c>
      <c r="P82" s="45">
        <v>7.6</v>
      </c>
      <c r="Q82" s="45">
        <v>7.1</v>
      </c>
      <c r="R82" s="45"/>
      <c r="S82" s="49">
        <f t="shared" si="25"/>
        <v>190</v>
      </c>
      <c r="T82" s="50">
        <v>4</v>
      </c>
      <c r="U82" s="50">
        <v>2</v>
      </c>
      <c r="V82" s="49"/>
      <c r="W82" s="49"/>
      <c r="X82" s="49"/>
      <c r="Y82" s="48">
        <f t="shared" si="30"/>
        <v>182.39999999999998</v>
      </c>
      <c r="Z82" s="50">
        <v>2</v>
      </c>
      <c r="AA82" s="49">
        <v>16.079999999999998</v>
      </c>
      <c r="AB82" s="49">
        <f t="shared" si="26"/>
        <v>190</v>
      </c>
      <c r="AC82" s="50">
        <f t="shared" si="27"/>
        <v>25</v>
      </c>
      <c r="AD82" s="49" t="s">
        <v>145</v>
      </c>
      <c r="AE82" s="49" t="s">
        <v>146</v>
      </c>
      <c r="AF82" s="51">
        <v>7.6</v>
      </c>
      <c r="AG82" s="49">
        <v>7.6</v>
      </c>
      <c r="AH82" s="49"/>
      <c r="AI82" s="50">
        <v>80</v>
      </c>
      <c r="AJ82" s="51">
        <f t="shared" ref="AJ82:AJ95" si="31">AK82+AL82+AM82+AN82</f>
        <v>608</v>
      </c>
      <c r="AK82" s="49">
        <f t="shared" si="23"/>
        <v>608</v>
      </c>
      <c r="AL82" s="49"/>
      <c r="AM82" s="51"/>
      <c r="AN82" s="51"/>
      <c r="AO82" s="47">
        <f t="shared" si="29"/>
        <v>80</v>
      </c>
      <c r="AP82" s="50">
        <v>80</v>
      </c>
      <c r="AQ82" s="50"/>
      <c r="AR82" s="49"/>
      <c r="AS82" s="49"/>
      <c r="AT82" s="54">
        <f t="shared" si="28"/>
        <v>16</v>
      </c>
      <c r="AU82" s="54">
        <v>8</v>
      </c>
      <c r="AV82" s="47">
        <f>AU82</f>
        <v>8</v>
      </c>
      <c r="AW82" s="54">
        <v>8</v>
      </c>
      <c r="AX82" s="53">
        <v>8</v>
      </c>
      <c r="AY82" s="50"/>
      <c r="AZ82" s="50"/>
      <c r="BA82" s="50"/>
      <c r="BB82" s="49"/>
      <c r="BC82" s="49"/>
      <c r="BD82" s="49"/>
      <c r="BE82" s="47"/>
      <c r="BF82" s="46"/>
      <c r="BG82" s="46"/>
      <c r="BH82" s="46">
        <f t="shared" si="20"/>
        <v>608</v>
      </c>
      <c r="BI82" s="47">
        <f t="shared" si="21"/>
        <v>80</v>
      </c>
      <c r="BJ82" s="47">
        <v>50757</v>
      </c>
      <c r="BK82" s="47" t="e">
        <f>ROUND(#REF!,0)</f>
        <v>#REF!</v>
      </c>
      <c r="BL82" s="47" t="s">
        <v>147</v>
      </c>
      <c r="BO82" s="39"/>
    </row>
    <row r="83" spans="1:67" ht="18" customHeight="1" x14ac:dyDescent="0.25">
      <c r="A83" s="42">
        <v>77</v>
      </c>
      <c r="B83" s="42" t="s">
        <v>496</v>
      </c>
      <c r="C83" s="42" t="s">
        <v>497</v>
      </c>
      <c r="D83" s="42" t="s">
        <v>432</v>
      </c>
      <c r="E83" s="42" t="s">
        <v>498</v>
      </c>
      <c r="F83" s="42" t="s">
        <v>499</v>
      </c>
      <c r="G83" s="42" t="s">
        <v>152</v>
      </c>
      <c r="H83" s="42" t="s">
        <v>169</v>
      </c>
      <c r="I83" s="42" t="s">
        <v>278</v>
      </c>
      <c r="J83" s="42"/>
      <c r="K83" s="42" t="s">
        <v>171</v>
      </c>
      <c r="L83" s="42">
        <v>2007</v>
      </c>
      <c r="M83" s="42" t="s">
        <v>500</v>
      </c>
      <c r="N83" s="42" t="s">
        <v>144</v>
      </c>
      <c r="O83" s="45">
        <v>36</v>
      </c>
      <c r="P83" s="45">
        <v>3.5</v>
      </c>
      <c r="Q83" s="45">
        <v>3</v>
      </c>
      <c r="R83" s="45"/>
      <c r="S83" s="46">
        <f t="shared" si="25"/>
        <v>126</v>
      </c>
      <c r="T83" s="47">
        <v>4</v>
      </c>
      <c r="U83" s="47">
        <v>2</v>
      </c>
      <c r="V83" s="46"/>
      <c r="W83" s="46"/>
      <c r="X83" s="46"/>
      <c r="Y83" s="48">
        <f t="shared" si="30"/>
        <v>84</v>
      </c>
      <c r="Z83" s="47">
        <v>2</v>
      </c>
      <c r="AA83" s="49">
        <v>16.079999999999998</v>
      </c>
      <c r="AB83" s="49">
        <f t="shared" si="26"/>
        <v>126</v>
      </c>
      <c r="AC83" s="50">
        <f t="shared" si="27"/>
        <v>36</v>
      </c>
      <c r="AD83" s="49" t="s">
        <v>144</v>
      </c>
      <c r="AE83" s="49" t="s">
        <v>146</v>
      </c>
      <c r="AF83" s="51">
        <v>3.5</v>
      </c>
      <c r="AG83" s="49"/>
      <c r="AH83" s="49">
        <v>3.5</v>
      </c>
      <c r="AI83" s="50">
        <v>60</v>
      </c>
      <c r="AJ83" s="51">
        <f t="shared" si="31"/>
        <v>210</v>
      </c>
      <c r="AK83" s="51"/>
      <c r="AL83" s="49">
        <f>AF83*AI83</f>
        <v>210</v>
      </c>
      <c r="AM83" s="51"/>
      <c r="AN83" s="51"/>
      <c r="AO83" s="47">
        <f>AP83+AQ83+AR83</f>
        <v>96</v>
      </c>
      <c r="AP83" s="50"/>
      <c r="AQ83" s="50">
        <v>96</v>
      </c>
      <c r="AR83" s="49"/>
      <c r="AS83" s="49"/>
      <c r="AT83" s="54">
        <f t="shared" si="28"/>
        <v>96</v>
      </c>
      <c r="AU83" s="54">
        <v>96</v>
      </c>
      <c r="AV83" s="47">
        <f>AU83</f>
        <v>96</v>
      </c>
      <c r="AW83" s="54">
        <v>96</v>
      </c>
      <c r="AX83" s="49"/>
      <c r="AY83" s="50"/>
      <c r="AZ83" s="50"/>
      <c r="BA83" s="50"/>
      <c r="BB83" s="49"/>
      <c r="BC83" s="49"/>
      <c r="BD83" s="49"/>
      <c r="BE83" s="47"/>
      <c r="BF83" s="46"/>
      <c r="BG83" s="46"/>
      <c r="BH83" s="46">
        <f t="shared" si="20"/>
        <v>210</v>
      </c>
      <c r="BI83" s="47">
        <f t="shared" si="21"/>
        <v>60</v>
      </c>
      <c r="BJ83" s="47">
        <v>33039</v>
      </c>
      <c r="BK83" s="47" t="e">
        <f>ROUND(#REF!,0)</f>
        <v>#REF!</v>
      </c>
      <c r="BL83" s="47" t="s">
        <v>147</v>
      </c>
      <c r="BO83" s="39"/>
    </row>
    <row r="84" spans="1:67" ht="18" customHeight="1" x14ac:dyDescent="0.25">
      <c r="A84" s="42">
        <v>78</v>
      </c>
      <c r="B84" s="42" t="s">
        <v>501</v>
      </c>
      <c r="C84" s="42" t="s">
        <v>502</v>
      </c>
      <c r="D84" s="42" t="s">
        <v>432</v>
      </c>
      <c r="E84" s="42" t="s">
        <v>498</v>
      </c>
      <c r="F84" s="42" t="s">
        <v>503</v>
      </c>
      <c r="G84" s="42" t="s">
        <v>139</v>
      </c>
      <c r="H84" s="42" t="s">
        <v>140</v>
      </c>
      <c r="I84" s="42" t="s">
        <v>278</v>
      </c>
      <c r="J84" s="42"/>
      <c r="K84" s="42" t="s">
        <v>142</v>
      </c>
      <c r="L84" s="42">
        <v>1994</v>
      </c>
      <c r="M84" s="42" t="s">
        <v>504</v>
      </c>
      <c r="N84" s="42" t="s">
        <v>145</v>
      </c>
      <c r="O84" s="45">
        <v>38</v>
      </c>
      <c r="P84" s="45">
        <v>15.2</v>
      </c>
      <c r="Q84" s="45" t="s">
        <v>505</v>
      </c>
      <c r="R84" s="45">
        <f>1.5+1.5</f>
        <v>3</v>
      </c>
      <c r="S84" s="46">
        <f t="shared" si="25"/>
        <v>577.6</v>
      </c>
      <c r="T84" s="47">
        <v>4</v>
      </c>
      <c r="U84" s="47">
        <v>2</v>
      </c>
      <c r="V84" s="46"/>
      <c r="W84" s="46"/>
      <c r="X84" s="46"/>
      <c r="Y84" s="48">
        <f t="shared" si="30"/>
        <v>364.79999999999995</v>
      </c>
      <c r="Z84" s="47">
        <v>2</v>
      </c>
      <c r="AA84" s="49">
        <v>16.079999999999998</v>
      </c>
      <c r="AB84" s="49">
        <f t="shared" si="26"/>
        <v>577.6</v>
      </c>
      <c r="AC84" s="50">
        <f t="shared" si="27"/>
        <v>38</v>
      </c>
      <c r="AD84" s="49" t="s">
        <v>145</v>
      </c>
      <c r="AE84" s="49" t="s">
        <v>146</v>
      </c>
      <c r="AF84" s="51">
        <v>15.2</v>
      </c>
      <c r="AG84" s="49">
        <v>11.6</v>
      </c>
      <c r="AH84" s="49">
        <v>3.6</v>
      </c>
      <c r="AI84" s="50">
        <v>160</v>
      </c>
      <c r="AJ84" s="51">
        <f t="shared" si="31"/>
        <v>2432</v>
      </c>
      <c r="AK84" s="49">
        <f>AF84*AI84-AL84-AM84-AN84</f>
        <v>1856</v>
      </c>
      <c r="AL84" s="49"/>
      <c r="AM84" s="51"/>
      <c r="AN84" s="51">
        <f>AH84*AI84</f>
        <v>576</v>
      </c>
      <c r="AO84" s="47">
        <f t="shared" ref="AO84:AO147" si="32">AP84+AQ84+AR84</f>
        <v>0</v>
      </c>
      <c r="AP84" s="50"/>
      <c r="AQ84" s="50">
        <v>0</v>
      </c>
      <c r="AR84" s="49"/>
      <c r="AS84" s="49"/>
      <c r="AT84" s="47">
        <f t="shared" si="28"/>
        <v>119</v>
      </c>
      <c r="AU84" s="50"/>
      <c r="AV84" s="47"/>
      <c r="AW84" s="50"/>
      <c r="AX84" s="49">
        <v>119</v>
      </c>
      <c r="AY84" s="50"/>
      <c r="AZ84" s="50"/>
      <c r="BA84" s="50"/>
      <c r="BB84" s="49">
        <v>10</v>
      </c>
      <c r="BC84" s="49"/>
      <c r="BD84" s="49"/>
      <c r="BE84" s="47"/>
      <c r="BF84" s="46"/>
      <c r="BG84" s="46"/>
      <c r="BH84" s="46">
        <f t="shared" si="20"/>
        <v>2432</v>
      </c>
      <c r="BI84" s="47">
        <f t="shared" si="21"/>
        <v>160</v>
      </c>
      <c r="BJ84" s="47">
        <v>161283</v>
      </c>
      <c r="BK84" s="47" t="e">
        <f>ROUND(#REF!,0)</f>
        <v>#REF!</v>
      </c>
      <c r="BL84" s="47" t="s">
        <v>147</v>
      </c>
      <c r="BO84" s="39"/>
    </row>
    <row r="85" spans="1:67" ht="18" customHeight="1" x14ac:dyDescent="0.25">
      <c r="A85" s="42">
        <v>79</v>
      </c>
      <c r="B85" s="42" t="s">
        <v>506</v>
      </c>
      <c r="C85" s="42" t="s">
        <v>507</v>
      </c>
      <c r="D85" s="42" t="s">
        <v>432</v>
      </c>
      <c r="E85" s="42" t="s">
        <v>508</v>
      </c>
      <c r="F85" s="42" t="s">
        <v>509</v>
      </c>
      <c r="G85" s="42" t="s">
        <v>139</v>
      </c>
      <c r="H85" s="42" t="s">
        <v>140</v>
      </c>
      <c r="I85" s="42" t="s">
        <v>510</v>
      </c>
      <c r="J85" s="42" t="s">
        <v>299</v>
      </c>
      <c r="K85" s="42" t="s">
        <v>142</v>
      </c>
      <c r="L85" s="42">
        <v>2011</v>
      </c>
      <c r="M85" s="45">
        <v>20</v>
      </c>
      <c r="N85" s="42" t="s">
        <v>144</v>
      </c>
      <c r="O85" s="45">
        <v>20</v>
      </c>
      <c r="P85" s="45">
        <v>7.1</v>
      </c>
      <c r="Q85" s="45">
        <v>6.5</v>
      </c>
      <c r="R85" s="45"/>
      <c r="S85" s="46">
        <f t="shared" si="25"/>
        <v>142</v>
      </c>
      <c r="T85" s="47">
        <v>4</v>
      </c>
      <c r="U85" s="47">
        <v>2</v>
      </c>
      <c r="V85" s="46"/>
      <c r="W85" s="46"/>
      <c r="X85" s="46"/>
      <c r="Y85" s="48">
        <f t="shared" si="30"/>
        <v>170.39999999999998</v>
      </c>
      <c r="Z85" s="47">
        <v>2</v>
      </c>
      <c r="AA85" s="49"/>
      <c r="AB85" s="49">
        <f t="shared" si="26"/>
        <v>142</v>
      </c>
      <c r="AC85" s="50">
        <f t="shared" si="27"/>
        <v>20</v>
      </c>
      <c r="AD85" s="49" t="s">
        <v>144</v>
      </c>
      <c r="AE85" s="49" t="s">
        <v>146</v>
      </c>
      <c r="AF85" s="51">
        <v>7.3</v>
      </c>
      <c r="AG85" s="49">
        <v>7.3</v>
      </c>
      <c r="AH85" s="49"/>
      <c r="AI85" s="50">
        <v>47.5</v>
      </c>
      <c r="AJ85" s="51">
        <f t="shared" si="31"/>
        <v>346.75</v>
      </c>
      <c r="AK85" s="51"/>
      <c r="AL85" s="49">
        <f>AF85*AI85</f>
        <v>346.75</v>
      </c>
      <c r="AM85" s="51"/>
      <c r="AN85" s="51"/>
      <c r="AO85" s="47">
        <f t="shared" si="32"/>
        <v>95</v>
      </c>
      <c r="AP85" s="50"/>
      <c r="AQ85" s="50">
        <v>95</v>
      </c>
      <c r="AR85" s="49"/>
      <c r="AS85" s="49"/>
      <c r="AT85" s="47">
        <f t="shared" si="28"/>
        <v>91</v>
      </c>
      <c r="AU85" s="50"/>
      <c r="AV85" s="47"/>
      <c r="AW85" s="50"/>
      <c r="AX85" s="49">
        <v>91</v>
      </c>
      <c r="AY85" s="50"/>
      <c r="AZ85" s="50"/>
      <c r="BA85" s="50"/>
      <c r="BB85" s="49"/>
      <c r="BC85" s="49"/>
      <c r="BD85" s="49"/>
      <c r="BE85" s="47">
        <v>32</v>
      </c>
      <c r="BF85" s="46"/>
      <c r="BG85" s="46"/>
      <c r="BH85" s="46">
        <f t="shared" ref="BH85:BH95" si="33">AJ85</f>
        <v>346.75</v>
      </c>
      <c r="BI85" s="47">
        <f t="shared" ref="BI85:BI95" si="34">AI85</f>
        <v>47.5</v>
      </c>
      <c r="BJ85" s="47">
        <v>38844</v>
      </c>
      <c r="BK85" s="47" t="e">
        <f>ROUND(#REF!,0)</f>
        <v>#REF!</v>
      </c>
      <c r="BL85" s="47" t="s">
        <v>147</v>
      </c>
      <c r="BO85" s="39"/>
    </row>
    <row r="86" spans="1:67" ht="18" customHeight="1" x14ac:dyDescent="0.25">
      <c r="A86" s="42">
        <v>80</v>
      </c>
      <c r="B86" s="42" t="s">
        <v>511</v>
      </c>
      <c r="C86" s="42" t="s">
        <v>512</v>
      </c>
      <c r="D86" s="42" t="s">
        <v>432</v>
      </c>
      <c r="E86" s="42" t="s">
        <v>513</v>
      </c>
      <c r="F86" s="42" t="s">
        <v>509</v>
      </c>
      <c r="G86" s="42" t="s">
        <v>152</v>
      </c>
      <c r="H86" s="42" t="s">
        <v>140</v>
      </c>
      <c r="I86" s="42" t="s">
        <v>514</v>
      </c>
      <c r="J86" s="42" t="s">
        <v>299</v>
      </c>
      <c r="K86" s="42" t="s">
        <v>142</v>
      </c>
      <c r="L86" s="42">
        <v>2011</v>
      </c>
      <c r="M86" s="45">
        <v>13</v>
      </c>
      <c r="N86" s="42" t="s">
        <v>144</v>
      </c>
      <c r="O86" s="45">
        <v>13</v>
      </c>
      <c r="P86" s="45">
        <v>7</v>
      </c>
      <c r="Q86" s="45">
        <v>6.4</v>
      </c>
      <c r="R86" s="45"/>
      <c r="S86" s="46">
        <f t="shared" si="25"/>
        <v>91</v>
      </c>
      <c r="T86" s="47">
        <v>4</v>
      </c>
      <c r="U86" s="47">
        <v>2</v>
      </c>
      <c r="V86" s="46"/>
      <c r="W86" s="46"/>
      <c r="X86" s="46"/>
      <c r="Y86" s="48">
        <f t="shared" si="30"/>
        <v>168</v>
      </c>
      <c r="Z86" s="47">
        <v>2</v>
      </c>
      <c r="AA86" s="49"/>
      <c r="AB86" s="49">
        <f t="shared" si="26"/>
        <v>91</v>
      </c>
      <c r="AC86" s="50">
        <f t="shared" si="27"/>
        <v>13</v>
      </c>
      <c r="AD86" s="49" t="s">
        <v>144</v>
      </c>
      <c r="AE86" s="49" t="s">
        <v>146</v>
      </c>
      <c r="AF86" s="51">
        <v>6.4</v>
      </c>
      <c r="AG86" s="49">
        <v>6.4</v>
      </c>
      <c r="AH86" s="49"/>
      <c r="AI86" s="50">
        <v>60</v>
      </c>
      <c r="AJ86" s="51">
        <f t="shared" si="31"/>
        <v>384</v>
      </c>
      <c r="AK86" s="51"/>
      <c r="AL86" s="49">
        <f>AF86*AI86</f>
        <v>384</v>
      </c>
      <c r="AM86" s="51"/>
      <c r="AN86" s="51"/>
      <c r="AO86" s="47">
        <f t="shared" si="32"/>
        <v>120</v>
      </c>
      <c r="AP86" s="50"/>
      <c r="AQ86" s="50">
        <v>120</v>
      </c>
      <c r="AR86" s="49"/>
      <c r="AS86" s="49"/>
      <c r="AT86" s="47">
        <f t="shared" si="28"/>
        <v>120</v>
      </c>
      <c r="AU86" s="50"/>
      <c r="AV86" s="47"/>
      <c r="AW86" s="50"/>
      <c r="AX86" s="49">
        <v>120</v>
      </c>
      <c r="AY86" s="50"/>
      <c r="AZ86" s="50"/>
      <c r="BA86" s="50"/>
      <c r="BB86" s="49"/>
      <c r="BC86" s="49"/>
      <c r="BD86" s="49"/>
      <c r="BE86" s="47"/>
      <c r="BF86" s="46"/>
      <c r="BG86" s="46"/>
      <c r="BH86" s="46">
        <f t="shared" si="33"/>
        <v>384</v>
      </c>
      <c r="BI86" s="47">
        <f t="shared" si="34"/>
        <v>60</v>
      </c>
      <c r="BJ86" s="47">
        <v>34072</v>
      </c>
      <c r="BK86" s="47" t="e">
        <f>ROUND(#REF!,0)</f>
        <v>#REF!</v>
      </c>
      <c r="BL86" s="47" t="s">
        <v>147</v>
      </c>
      <c r="BO86" s="39"/>
    </row>
    <row r="87" spans="1:67" ht="18" customHeight="1" x14ac:dyDescent="0.25">
      <c r="A87" s="42">
        <v>81</v>
      </c>
      <c r="B87" s="42" t="s">
        <v>515</v>
      </c>
      <c r="C87" s="42" t="s">
        <v>516</v>
      </c>
      <c r="D87" s="42" t="s">
        <v>432</v>
      </c>
      <c r="E87" s="42" t="s">
        <v>517</v>
      </c>
      <c r="F87" s="42" t="s">
        <v>518</v>
      </c>
      <c r="G87" s="42" t="s">
        <v>152</v>
      </c>
      <c r="H87" s="42" t="s">
        <v>140</v>
      </c>
      <c r="I87" s="42" t="s">
        <v>519</v>
      </c>
      <c r="J87" s="42"/>
      <c r="K87" s="42" t="s">
        <v>242</v>
      </c>
      <c r="L87" s="42">
        <v>2002</v>
      </c>
      <c r="M87" s="42" t="s">
        <v>520</v>
      </c>
      <c r="N87" s="42" t="s">
        <v>144</v>
      </c>
      <c r="O87" s="45">
        <v>21.8</v>
      </c>
      <c r="P87" s="45">
        <v>4.2</v>
      </c>
      <c r="Q87" s="45">
        <v>3.7</v>
      </c>
      <c r="R87" s="45"/>
      <c r="S87" s="46">
        <f t="shared" si="25"/>
        <v>91.56</v>
      </c>
      <c r="T87" s="47">
        <v>4</v>
      </c>
      <c r="U87" s="47">
        <v>2</v>
      </c>
      <c r="V87" s="46"/>
      <c r="W87" s="46"/>
      <c r="X87" s="46"/>
      <c r="Y87" s="48">
        <f t="shared" si="30"/>
        <v>100.80000000000001</v>
      </c>
      <c r="Z87" s="47">
        <v>2</v>
      </c>
      <c r="AA87" s="49"/>
      <c r="AB87" s="49">
        <f t="shared" si="26"/>
        <v>91.56</v>
      </c>
      <c r="AC87" s="50">
        <f t="shared" si="27"/>
        <v>21.8</v>
      </c>
      <c r="AD87" s="49" t="s">
        <v>144</v>
      </c>
      <c r="AE87" s="49" t="s">
        <v>146</v>
      </c>
      <c r="AF87" s="51">
        <v>4.2</v>
      </c>
      <c r="AG87" s="49">
        <v>4.2</v>
      </c>
      <c r="AH87" s="49"/>
      <c r="AI87" s="50">
        <v>20</v>
      </c>
      <c r="AJ87" s="51">
        <f t="shared" si="31"/>
        <v>84</v>
      </c>
      <c r="AK87" s="51"/>
      <c r="AL87" s="49">
        <f>AF87*AI87</f>
        <v>84</v>
      </c>
      <c r="AM87" s="51"/>
      <c r="AN87" s="51"/>
      <c r="AO87" s="47">
        <f t="shared" si="32"/>
        <v>0</v>
      </c>
      <c r="AP87" s="50"/>
      <c r="AQ87" s="50"/>
      <c r="AR87" s="49"/>
      <c r="AS87" s="49"/>
      <c r="AT87" s="54">
        <f t="shared" si="28"/>
        <v>30</v>
      </c>
      <c r="AU87" s="54">
        <v>30</v>
      </c>
      <c r="AV87" s="47">
        <f>AU87</f>
        <v>30</v>
      </c>
      <c r="AW87" s="54">
        <v>30</v>
      </c>
      <c r="AX87" s="46"/>
      <c r="AY87" s="50"/>
      <c r="AZ87" s="50"/>
      <c r="BA87" s="50"/>
      <c r="BB87" s="49"/>
      <c r="BC87" s="49"/>
      <c r="BD87" s="49"/>
      <c r="BE87" s="47"/>
      <c r="BF87" s="46"/>
      <c r="BG87" s="46"/>
      <c r="BH87" s="46">
        <f t="shared" si="33"/>
        <v>84</v>
      </c>
      <c r="BI87" s="47">
        <f t="shared" si="34"/>
        <v>20</v>
      </c>
      <c r="BJ87" s="47">
        <v>16718</v>
      </c>
      <c r="BK87" s="47" t="e">
        <f>ROUND(#REF!,0)</f>
        <v>#REF!</v>
      </c>
      <c r="BL87" s="47" t="s">
        <v>147</v>
      </c>
      <c r="BO87" s="39"/>
    </row>
    <row r="88" spans="1:67" ht="18" customHeight="1" x14ac:dyDescent="0.25">
      <c r="A88" s="42">
        <v>82</v>
      </c>
      <c r="B88" s="82" t="s">
        <v>521</v>
      </c>
      <c r="C88" s="82" t="s">
        <v>522</v>
      </c>
      <c r="D88" s="42" t="s">
        <v>432</v>
      </c>
      <c r="E88" s="42" t="s">
        <v>433</v>
      </c>
      <c r="F88" s="42" t="s">
        <v>523</v>
      </c>
      <c r="G88" s="42" t="s">
        <v>152</v>
      </c>
      <c r="H88" s="42" t="s">
        <v>140</v>
      </c>
      <c r="I88" s="42" t="s">
        <v>524</v>
      </c>
      <c r="J88" s="42" t="s">
        <v>525</v>
      </c>
      <c r="K88" s="42" t="s">
        <v>142</v>
      </c>
      <c r="L88" s="42">
        <v>2020</v>
      </c>
      <c r="M88" s="42">
        <v>14.92</v>
      </c>
      <c r="N88" s="42" t="s">
        <v>145</v>
      </c>
      <c r="O88" s="45">
        <v>14.92</v>
      </c>
      <c r="P88" s="45">
        <v>6.8</v>
      </c>
      <c r="Q88" s="45"/>
      <c r="R88" s="45"/>
      <c r="S88" s="46">
        <f t="shared" si="25"/>
        <v>101.456</v>
      </c>
      <c r="T88" s="47">
        <v>4</v>
      </c>
      <c r="U88" s="47">
        <v>2</v>
      </c>
      <c r="V88" s="46"/>
      <c r="W88" s="46"/>
      <c r="X88" s="46"/>
      <c r="Y88" s="48">
        <f t="shared" si="30"/>
        <v>163.19999999999999</v>
      </c>
      <c r="Z88" s="47">
        <v>2</v>
      </c>
      <c r="AA88" s="49"/>
      <c r="AB88" s="49">
        <f t="shared" si="26"/>
        <v>101.456</v>
      </c>
      <c r="AC88" s="50">
        <f t="shared" si="27"/>
        <v>14.92</v>
      </c>
      <c r="AD88" s="49" t="s">
        <v>145</v>
      </c>
      <c r="AE88" s="49" t="s">
        <v>146</v>
      </c>
      <c r="AF88" s="51">
        <v>6.6</v>
      </c>
      <c r="AG88" s="49">
        <v>6.6</v>
      </c>
      <c r="AH88" s="49"/>
      <c r="AI88" s="50">
        <v>144</v>
      </c>
      <c r="AJ88" s="51">
        <f t="shared" si="31"/>
        <v>950.4</v>
      </c>
      <c r="AK88" s="49">
        <f t="shared" ref="AK88:AK94" si="35">AG88*AI88</f>
        <v>950.4</v>
      </c>
      <c r="AL88" s="49"/>
      <c r="AM88" s="51"/>
      <c r="AN88" s="51"/>
      <c r="AO88" s="47">
        <f t="shared" si="32"/>
        <v>0</v>
      </c>
      <c r="AP88" s="50"/>
      <c r="AQ88" s="50"/>
      <c r="AR88" s="49"/>
      <c r="AS88" s="49"/>
      <c r="AT88" s="47"/>
      <c r="AU88" s="50"/>
      <c r="AV88" s="47"/>
      <c r="AW88" s="50"/>
      <c r="AX88" s="49"/>
      <c r="AY88" s="50"/>
      <c r="AZ88" s="50"/>
      <c r="BA88" s="50"/>
      <c r="BB88" s="49"/>
      <c r="BC88" s="49"/>
      <c r="BD88" s="49"/>
      <c r="BE88" s="47"/>
      <c r="BF88" s="46"/>
      <c r="BG88" s="46"/>
      <c r="BH88" s="46">
        <f t="shared" si="33"/>
        <v>950.4</v>
      </c>
      <c r="BI88" s="46">
        <f t="shared" si="34"/>
        <v>144</v>
      </c>
      <c r="BJ88" s="47">
        <v>36808</v>
      </c>
      <c r="BK88" s="47" t="e">
        <f>ROUND(#REF!,0)</f>
        <v>#REF!</v>
      </c>
      <c r="BL88" s="47" t="s">
        <v>412</v>
      </c>
      <c r="BO88" s="39"/>
    </row>
    <row r="89" spans="1:67" ht="18" customHeight="1" x14ac:dyDescent="0.25">
      <c r="A89" s="42">
        <v>83</v>
      </c>
      <c r="B89" s="82" t="s">
        <v>526</v>
      </c>
      <c r="C89" s="82" t="s">
        <v>527</v>
      </c>
      <c r="D89" s="42" t="s">
        <v>432</v>
      </c>
      <c r="E89" s="42" t="s">
        <v>433</v>
      </c>
      <c r="F89" s="42" t="s">
        <v>523</v>
      </c>
      <c r="G89" s="42" t="s">
        <v>152</v>
      </c>
      <c r="H89" s="42" t="s">
        <v>140</v>
      </c>
      <c r="I89" s="42" t="s">
        <v>528</v>
      </c>
      <c r="J89" s="42" t="s">
        <v>525</v>
      </c>
      <c r="K89" s="42" t="s">
        <v>142</v>
      </c>
      <c r="L89" s="42">
        <v>2020</v>
      </c>
      <c r="M89" s="42">
        <v>22</v>
      </c>
      <c r="N89" s="42" t="s">
        <v>145</v>
      </c>
      <c r="O89" s="45">
        <v>22</v>
      </c>
      <c r="P89" s="45">
        <v>6.6</v>
      </c>
      <c r="Q89" s="45"/>
      <c r="R89" s="45"/>
      <c r="S89" s="46">
        <f t="shared" si="25"/>
        <v>145.19999999999999</v>
      </c>
      <c r="T89" s="47">
        <v>4</v>
      </c>
      <c r="U89" s="47">
        <v>2</v>
      </c>
      <c r="V89" s="46"/>
      <c r="W89" s="46"/>
      <c r="X89" s="46"/>
      <c r="Y89" s="48">
        <f t="shared" si="30"/>
        <v>158.39999999999998</v>
      </c>
      <c r="Z89" s="47">
        <v>2</v>
      </c>
      <c r="AA89" s="49"/>
      <c r="AB89" s="49">
        <f t="shared" si="26"/>
        <v>145.19999999999999</v>
      </c>
      <c r="AC89" s="50">
        <f t="shared" si="27"/>
        <v>22</v>
      </c>
      <c r="AD89" s="49" t="s">
        <v>145</v>
      </c>
      <c r="AE89" s="49" t="s">
        <v>146</v>
      </c>
      <c r="AF89" s="51">
        <v>6.6</v>
      </c>
      <c r="AG89" s="49">
        <v>6.6</v>
      </c>
      <c r="AH89" s="49"/>
      <c r="AI89" s="50">
        <v>174.98</v>
      </c>
      <c r="AJ89" s="51">
        <f t="shared" si="31"/>
        <v>1154.8679999999999</v>
      </c>
      <c r="AK89" s="49">
        <f t="shared" si="35"/>
        <v>1154.8679999999999</v>
      </c>
      <c r="AL89" s="49"/>
      <c r="AM89" s="51"/>
      <c r="AN89" s="51"/>
      <c r="AO89" s="47">
        <f t="shared" si="32"/>
        <v>86</v>
      </c>
      <c r="AP89" s="50"/>
      <c r="AQ89" s="51">
        <v>86</v>
      </c>
      <c r="AR89" s="49"/>
      <c r="AS89" s="49"/>
      <c r="AT89" s="47">
        <f t="shared" ref="AT89:AT95" si="36">AU89+AX89+AY89</f>
        <v>86</v>
      </c>
      <c r="AU89" s="50"/>
      <c r="AV89" s="47"/>
      <c r="AW89" s="50"/>
      <c r="AX89" s="49">
        <v>86</v>
      </c>
      <c r="AY89" s="50"/>
      <c r="AZ89" s="50"/>
      <c r="BA89" s="50"/>
      <c r="BB89" s="49"/>
      <c r="BC89" s="49"/>
      <c r="BD89" s="49"/>
      <c r="BE89" s="47"/>
      <c r="BF89" s="46"/>
      <c r="BG89" s="46"/>
      <c r="BH89" s="46">
        <f t="shared" si="33"/>
        <v>1154.8679999999999</v>
      </c>
      <c r="BI89" s="46">
        <f t="shared" si="34"/>
        <v>174.98</v>
      </c>
      <c r="BJ89" s="47">
        <v>50816</v>
      </c>
      <c r="BK89" s="47" t="e">
        <f>ROUND(#REF!,0)</f>
        <v>#REF!</v>
      </c>
      <c r="BL89" s="47" t="s">
        <v>412</v>
      </c>
      <c r="BO89" s="39"/>
    </row>
    <row r="90" spans="1:67" ht="18" customHeight="1" x14ac:dyDescent="0.25">
      <c r="A90" s="42">
        <v>84</v>
      </c>
      <c r="B90" s="82" t="s">
        <v>529</v>
      </c>
      <c r="C90" s="82" t="s">
        <v>530</v>
      </c>
      <c r="D90" s="42" t="s">
        <v>432</v>
      </c>
      <c r="E90" s="42" t="s">
        <v>433</v>
      </c>
      <c r="F90" s="42" t="s">
        <v>531</v>
      </c>
      <c r="G90" s="42" t="s">
        <v>152</v>
      </c>
      <c r="H90" s="42" t="s">
        <v>140</v>
      </c>
      <c r="I90" s="42" t="s">
        <v>528</v>
      </c>
      <c r="J90" s="42" t="s">
        <v>525</v>
      </c>
      <c r="K90" s="42" t="s">
        <v>142</v>
      </c>
      <c r="L90" s="42">
        <v>2020</v>
      </c>
      <c r="M90" s="42" t="s">
        <v>532</v>
      </c>
      <c r="N90" s="42" t="s">
        <v>145</v>
      </c>
      <c r="O90" s="45">
        <v>74</v>
      </c>
      <c r="P90" s="45">
        <v>6.6</v>
      </c>
      <c r="Q90" s="45"/>
      <c r="R90" s="45"/>
      <c r="S90" s="46">
        <f t="shared" si="25"/>
        <v>488.4</v>
      </c>
      <c r="T90" s="47">
        <v>4</v>
      </c>
      <c r="U90" s="47">
        <v>2</v>
      </c>
      <c r="V90" s="46"/>
      <c r="W90" s="46"/>
      <c r="X90" s="46"/>
      <c r="Y90" s="48">
        <f t="shared" si="30"/>
        <v>158.39999999999998</v>
      </c>
      <c r="Z90" s="47">
        <v>2</v>
      </c>
      <c r="AA90" s="49"/>
      <c r="AB90" s="49">
        <f t="shared" si="26"/>
        <v>488.4</v>
      </c>
      <c r="AC90" s="50">
        <f t="shared" si="27"/>
        <v>74</v>
      </c>
      <c r="AD90" s="49" t="s">
        <v>145</v>
      </c>
      <c r="AE90" s="49" t="s">
        <v>146</v>
      </c>
      <c r="AF90" s="51">
        <v>6.6</v>
      </c>
      <c r="AG90" s="49">
        <v>6.6</v>
      </c>
      <c r="AH90" s="49"/>
      <c r="AI90" s="50">
        <v>176</v>
      </c>
      <c r="AJ90" s="51">
        <f t="shared" si="31"/>
        <v>1161.5999999999999</v>
      </c>
      <c r="AK90" s="49">
        <f t="shared" si="35"/>
        <v>1161.5999999999999</v>
      </c>
      <c r="AL90" s="49"/>
      <c r="AM90" s="51"/>
      <c r="AN90" s="51"/>
      <c r="AO90" s="47">
        <f t="shared" si="32"/>
        <v>160</v>
      </c>
      <c r="AP90" s="50"/>
      <c r="AQ90" s="51">
        <v>160</v>
      </c>
      <c r="AR90" s="49"/>
      <c r="AS90" s="49"/>
      <c r="AT90" s="47">
        <f t="shared" si="36"/>
        <v>160</v>
      </c>
      <c r="AU90" s="50"/>
      <c r="AV90" s="47"/>
      <c r="AW90" s="50"/>
      <c r="AX90" s="49">
        <v>160</v>
      </c>
      <c r="AY90" s="50"/>
      <c r="AZ90" s="50"/>
      <c r="BA90" s="50"/>
      <c r="BB90" s="49"/>
      <c r="BC90" s="49"/>
      <c r="BD90" s="49"/>
      <c r="BE90" s="47"/>
      <c r="BF90" s="46"/>
      <c r="BG90" s="46"/>
      <c r="BH90" s="46">
        <f t="shared" si="33"/>
        <v>1161.5999999999999</v>
      </c>
      <c r="BI90" s="46">
        <f t="shared" si="34"/>
        <v>176</v>
      </c>
      <c r="BJ90" s="47">
        <v>80563</v>
      </c>
      <c r="BK90" s="47" t="e">
        <f>ROUND(#REF!,0)</f>
        <v>#REF!</v>
      </c>
      <c r="BL90" s="47" t="s">
        <v>412</v>
      </c>
      <c r="BO90" s="39"/>
    </row>
    <row r="91" spans="1:67" ht="18" customHeight="1" x14ac:dyDescent="0.25">
      <c r="A91" s="42">
        <v>85</v>
      </c>
      <c r="B91" s="82" t="s">
        <v>533</v>
      </c>
      <c r="C91" s="82" t="s">
        <v>534</v>
      </c>
      <c r="D91" s="42" t="s">
        <v>432</v>
      </c>
      <c r="E91" s="42" t="s">
        <v>433</v>
      </c>
      <c r="F91" s="42" t="s">
        <v>523</v>
      </c>
      <c r="G91" s="42" t="s">
        <v>152</v>
      </c>
      <c r="H91" s="42" t="s">
        <v>140</v>
      </c>
      <c r="I91" s="42" t="s">
        <v>535</v>
      </c>
      <c r="J91" s="42" t="s">
        <v>525</v>
      </c>
      <c r="K91" s="42" t="s">
        <v>142</v>
      </c>
      <c r="L91" s="42">
        <v>2020</v>
      </c>
      <c r="M91" s="42" t="s">
        <v>189</v>
      </c>
      <c r="N91" s="42" t="s">
        <v>145</v>
      </c>
      <c r="O91" s="45">
        <v>42</v>
      </c>
      <c r="P91" s="45">
        <v>7</v>
      </c>
      <c r="Q91" s="45"/>
      <c r="R91" s="45"/>
      <c r="S91" s="46">
        <f t="shared" si="25"/>
        <v>294</v>
      </c>
      <c r="T91" s="47">
        <v>4</v>
      </c>
      <c r="U91" s="47">
        <v>2</v>
      </c>
      <c r="V91" s="46"/>
      <c r="W91" s="46"/>
      <c r="X91" s="46"/>
      <c r="Y91" s="48">
        <f t="shared" si="30"/>
        <v>168</v>
      </c>
      <c r="Z91" s="47">
        <v>2</v>
      </c>
      <c r="AA91" s="49"/>
      <c r="AB91" s="49">
        <f t="shared" si="26"/>
        <v>294</v>
      </c>
      <c r="AC91" s="50">
        <f t="shared" si="27"/>
        <v>42</v>
      </c>
      <c r="AD91" s="49" t="s">
        <v>145</v>
      </c>
      <c r="AE91" s="49" t="s">
        <v>146</v>
      </c>
      <c r="AF91" s="51">
        <v>6.6</v>
      </c>
      <c r="AG91" s="49">
        <v>6.6</v>
      </c>
      <c r="AH91" s="49"/>
      <c r="AI91" s="50">
        <v>89</v>
      </c>
      <c r="AJ91" s="51">
        <f t="shared" si="31"/>
        <v>587.4</v>
      </c>
      <c r="AK91" s="49">
        <f t="shared" si="35"/>
        <v>587.4</v>
      </c>
      <c r="AL91" s="49"/>
      <c r="AM91" s="51"/>
      <c r="AN91" s="51"/>
      <c r="AO91" s="47">
        <f t="shared" si="32"/>
        <v>80</v>
      </c>
      <c r="AP91" s="50"/>
      <c r="AQ91" s="51">
        <v>80</v>
      </c>
      <c r="AR91" s="49"/>
      <c r="AS91" s="49"/>
      <c r="AT91" s="47">
        <f t="shared" si="36"/>
        <v>80</v>
      </c>
      <c r="AU91" s="50"/>
      <c r="AV91" s="47"/>
      <c r="AW91" s="50"/>
      <c r="AX91" s="49">
        <v>80</v>
      </c>
      <c r="AY91" s="50"/>
      <c r="AZ91" s="50"/>
      <c r="BA91" s="50"/>
      <c r="BB91" s="49"/>
      <c r="BC91" s="49"/>
      <c r="BD91" s="49"/>
      <c r="BE91" s="47"/>
      <c r="BF91" s="46"/>
      <c r="BG91" s="46"/>
      <c r="BH91" s="46">
        <f t="shared" si="33"/>
        <v>587.4</v>
      </c>
      <c r="BI91" s="46">
        <f t="shared" si="34"/>
        <v>89</v>
      </c>
      <c r="BJ91" s="47">
        <v>44595</v>
      </c>
      <c r="BK91" s="47" t="e">
        <f>ROUND(#REF!,0)</f>
        <v>#REF!</v>
      </c>
      <c r="BL91" s="47" t="s">
        <v>412</v>
      </c>
      <c r="BO91" s="39"/>
    </row>
    <row r="92" spans="1:67" ht="18" customHeight="1" x14ac:dyDescent="0.25">
      <c r="A92" s="42">
        <v>86</v>
      </c>
      <c r="B92" s="82" t="s">
        <v>536</v>
      </c>
      <c r="C92" s="82" t="s">
        <v>537</v>
      </c>
      <c r="D92" s="42" t="s">
        <v>432</v>
      </c>
      <c r="E92" s="42" t="s">
        <v>433</v>
      </c>
      <c r="F92" s="42" t="s">
        <v>531</v>
      </c>
      <c r="G92" s="42" t="s">
        <v>152</v>
      </c>
      <c r="H92" s="42" t="s">
        <v>140</v>
      </c>
      <c r="I92" s="42" t="s">
        <v>535</v>
      </c>
      <c r="J92" s="42" t="s">
        <v>525</v>
      </c>
      <c r="K92" s="42" t="s">
        <v>142</v>
      </c>
      <c r="L92" s="42">
        <v>2020</v>
      </c>
      <c r="M92" s="42" t="s">
        <v>189</v>
      </c>
      <c r="N92" s="42" t="s">
        <v>145</v>
      </c>
      <c r="O92" s="45">
        <v>42</v>
      </c>
      <c r="P92" s="45">
        <v>6.6</v>
      </c>
      <c r="Q92" s="45"/>
      <c r="R92" s="45"/>
      <c r="S92" s="46">
        <f t="shared" si="25"/>
        <v>277.2</v>
      </c>
      <c r="T92" s="47">
        <v>4</v>
      </c>
      <c r="U92" s="47">
        <v>2</v>
      </c>
      <c r="V92" s="46"/>
      <c r="W92" s="46"/>
      <c r="X92" s="46"/>
      <c r="Y92" s="48">
        <f t="shared" si="30"/>
        <v>158.39999999999998</v>
      </c>
      <c r="Z92" s="47">
        <v>2</v>
      </c>
      <c r="AA92" s="49"/>
      <c r="AB92" s="49">
        <f t="shared" si="26"/>
        <v>277.2</v>
      </c>
      <c r="AC92" s="50">
        <f t="shared" si="27"/>
        <v>42</v>
      </c>
      <c r="AD92" s="49" t="s">
        <v>145</v>
      </c>
      <c r="AE92" s="49" t="s">
        <v>146</v>
      </c>
      <c r="AF92" s="51">
        <v>6.6</v>
      </c>
      <c r="AG92" s="49">
        <v>6.6</v>
      </c>
      <c r="AH92" s="49"/>
      <c r="AI92" s="50">
        <v>91</v>
      </c>
      <c r="AJ92" s="51">
        <f t="shared" si="31"/>
        <v>600.6</v>
      </c>
      <c r="AK92" s="49">
        <f t="shared" si="35"/>
        <v>600.6</v>
      </c>
      <c r="AL92" s="49"/>
      <c r="AM92" s="51"/>
      <c r="AN92" s="51"/>
      <c r="AO92" s="47">
        <f t="shared" si="32"/>
        <v>84</v>
      </c>
      <c r="AP92" s="50"/>
      <c r="AQ92" s="51">
        <v>84</v>
      </c>
      <c r="AR92" s="49"/>
      <c r="AS92" s="49"/>
      <c r="AT92" s="47">
        <f t="shared" si="36"/>
        <v>84</v>
      </c>
      <c r="AU92" s="50"/>
      <c r="AV92" s="47"/>
      <c r="AW92" s="50"/>
      <c r="AX92" s="49">
        <v>84</v>
      </c>
      <c r="AY92" s="50"/>
      <c r="AZ92" s="50"/>
      <c r="BA92" s="50"/>
      <c r="BB92" s="49"/>
      <c r="BC92" s="49"/>
      <c r="BD92" s="49"/>
      <c r="BE92" s="47"/>
      <c r="BF92" s="46"/>
      <c r="BG92" s="46"/>
      <c r="BH92" s="46">
        <f t="shared" si="33"/>
        <v>600.6</v>
      </c>
      <c r="BI92" s="46">
        <f t="shared" si="34"/>
        <v>91</v>
      </c>
      <c r="BJ92" s="47">
        <v>43989</v>
      </c>
      <c r="BK92" s="47" t="e">
        <f>ROUND(#REF!,0)</f>
        <v>#REF!</v>
      </c>
      <c r="BL92" s="47" t="s">
        <v>412</v>
      </c>
      <c r="BO92" s="39"/>
    </row>
    <row r="93" spans="1:67" ht="18" customHeight="1" x14ac:dyDescent="0.25">
      <c r="A93" s="42">
        <v>87</v>
      </c>
      <c r="B93" s="82" t="s">
        <v>538</v>
      </c>
      <c r="C93" s="82" t="s">
        <v>539</v>
      </c>
      <c r="D93" s="42" t="s">
        <v>432</v>
      </c>
      <c r="E93" s="42" t="s">
        <v>433</v>
      </c>
      <c r="F93" s="42" t="s">
        <v>523</v>
      </c>
      <c r="G93" s="42" t="s">
        <v>152</v>
      </c>
      <c r="H93" s="42" t="s">
        <v>140</v>
      </c>
      <c r="I93" s="42" t="s">
        <v>410</v>
      </c>
      <c r="J93" s="42" t="s">
        <v>540</v>
      </c>
      <c r="K93" s="42" t="s">
        <v>541</v>
      </c>
      <c r="L93" s="42">
        <v>2020</v>
      </c>
      <c r="M93" s="42">
        <v>35</v>
      </c>
      <c r="N93" s="42" t="s">
        <v>145</v>
      </c>
      <c r="O93" s="45">
        <v>35</v>
      </c>
      <c r="P93" s="45">
        <v>9</v>
      </c>
      <c r="Q93" s="45"/>
      <c r="R93" s="45"/>
      <c r="S93" s="46">
        <f t="shared" si="25"/>
        <v>315</v>
      </c>
      <c r="T93" s="47">
        <v>4</v>
      </c>
      <c r="U93" s="47">
        <v>2</v>
      </c>
      <c r="V93" s="46"/>
      <c r="W93" s="46"/>
      <c r="X93" s="46"/>
      <c r="Y93" s="48">
        <f t="shared" si="30"/>
        <v>216</v>
      </c>
      <c r="Z93" s="47">
        <v>2</v>
      </c>
      <c r="AA93" s="49"/>
      <c r="AB93" s="49">
        <f t="shared" si="26"/>
        <v>315</v>
      </c>
      <c r="AC93" s="50">
        <f t="shared" si="27"/>
        <v>35</v>
      </c>
      <c r="AD93" s="49" t="s">
        <v>145</v>
      </c>
      <c r="AE93" s="49" t="s">
        <v>146</v>
      </c>
      <c r="AF93" s="51">
        <v>8.6</v>
      </c>
      <c r="AG93" s="49">
        <v>8.6</v>
      </c>
      <c r="AH93" s="49"/>
      <c r="AI93" s="50">
        <v>292.32</v>
      </c>
      <c r="AJ93" s="51">
        <f t="shared" si="31"/>
        <v>2513.9519999999998</v>
      </c>
      <c r="AK93" s="49">
        <f t="shared" si="35"/>
        <v>2513.9519999999998</v>
      </c>
      <c r="AL93" s="49"/>
      <c r="AM93" s="51"/>
      <c r="AN93" s="51"/>
      <c r="AO93" s="47">
        <f t="shared" si="32"/>
        <v>556.64</v>
      </c>
      <c r="AP93" s="50"/>
      <c r="AQ93" s="51">
        <v>556.64</v>
      </c>
      <c r="AR93" s="49"/>
      <c r="AS93" s="49"/>
      <c r="AT93" s="47">
        <f t="shared" si="36"/>
        <v>584.64</v>
      </c>
      <c r="AU93" s="50"/>
      <c r="AV93" s="47"/>
      <c r="AW93" s="50"/>
      <c r="AX93" s="49">
        <v>500.64</v>
      </c>
      <c r="AY93" s="51">
        <v>84</v>
      </c>
      <c r="AZ93" s="51"/>
      <c r="BA93" s="51"/>
      <c r="BB93" s="49"/>
      <c r="BC93" s="49"/>
      <c r="BD93" s="49"/>
      <c r="BE93" s="47"/>
      <c r="BF93" s="46"/>
      <c r="BG93" s="46"/>
      <c r="BH93" s="46">
        <f t="shared" si="33"/>
        <v>2513.9519999999998</v>
      </c>
      <c r="BI93" s="46">
        <f t="shared" si="34"/>
        <v>292.32</v>
      </c>
      <c r="BJ93" s="47">
        <v>118418</v>
      </c>
      <c r="BK93" s="47" t="e">
        <f>ROUND(#REF!,0)</f>
        <v>#REF!</v>
      </c>
      <c r="BL93" s="47" t="s">
        <v>412</v>
      </c>
      <c r="BO93" s="39"/>
    </row>
    <row r="94" spans="1:67" ht="18" customHeight="1" x14ac:dyDescent="0.25">
      <c r="A94" s="42">
        <v>88</v>
      </c>
      <c r="B94" s="82" t="s">
        <v>542</v>
      </c>
      <c r="C94" s="82" t="s">
        <v>543</v>
      </c>
      <c r="D94" s="42" t="s">
        <v>432</v>
      </c>
      <c r="E94" s="42" t="s">
        <v>433</v>
      </c>
      <c r="F94" s="42" t="s">
        <v>531</v>
      </c>
      <c r="G94" s="42" t="s">
        <v>152</v>
      </c>
      <c r="H94" s="42" t="s">
        <v>140</v>
      </c>
      <c r="I94" s="42" t="s">
        <v>410</v>
      </c>
      <c r="J94" s="42" t="s">
        <v>525</v>
      </c>
      <c r="K94" s="42" t="s">
        <v>142</v>
      </c>
      <c r="L94" s="42">
        <v>2020</v>
      </c>
      <c r="M94" s="42" t="s">
        <v>226</v>
      </c>
      <c r="N94" s="42" t="s">
        <v>145</v>
      </c>
      <c r="O94" s="45">
        <v>48</v>
      </c>
      <c r="P94" s="45">
        <v>7</v>
      </c>
      <c r="Q94" s="45"/>
      <c r="R94" s="45"/>
      <c r="S94" s="46">
        <f t="shared" si="25"/>
        <v>336</v>
      </c>
      <c r="T94" s="47">
        <v>4</v>
      </c>
      <c r="U94" s="47">
        <v>2</v>
      </c>
      <c r="V94" s="46"/>
      <c r="W94" s="46"/>
      <c r="X94" s="46"/>
      <c r="Y94" s="48">
        <f t="shared" si="30"/>
        <v>168</v>
      </c>
      <c r="Z94" s="47">
        <v>2</v>
      </c>
      <c r="AA94" s="49"/>
      <c r="AB94" s="49">
        <f t="shared" si="26"/>
        <v>336</v>
      </c>
      <c r="AC94" s="50">
        <f t="shared" si="27"/>
        <v>48</v>
      </c>
      <c r="AD94" s="49" t="s">
        <v>145</v>
      </c>
      <c r="AE94" s="49" t="s">
        <v>146</v>
      </c>
      <c r="AF94" s="51">
        <v>7.6</v>
      </c>
      <c r="AG94" s="49">
        <v>7.6</v>
      </c>
      <c r="AH94" s="49"/>
      <c r="AI94" s="50">
        <v>252</v>
      </c>
      <c r="AJ94" s="51">
        <f t="shared" si="31"/>
        <v>1915.1999999999998</v>
      </c>
      <c r="AK94" s="49">
        <f t="shared" si="35"/>
        <v>1915.1999999999998</v>
      </c>
      <c r="AL94" s="49"/>
      <c r="AM94" s="51"/>
      <c r="AN94" s="51"/>
      <c r="AO94" s="47">
        <f t="shared" si="32"/>
        <v>366</v>
      </c>
      <c r="AP94" s="50"/>
      <c r="AQ94" s="51">
        <v>366</v>
      </c>
      <c r="AR94" s="49"/>
      <c r="AS94" s="49"/>
      <c r="AT94" s="47">
        <f t="shared" si="36"/>
        <v>418</v>
      </c>
      <c r="AU94" s="50"/>
      <c r="AV94" s="47"/>
      <c r="AW94" s="50"/>
      <c r="AX94" s="49">
        <v>372</v>
      </c>
      <c r="AY94" s="51">
        <v>46</v>
      </c>
      <c r="AZ94" s="51"/>
      <c r="BA94" s="51"/>
      <c r="BB94" s="49"/>
      <c r="BC94" s="49"/>
      <c r="BD94" s="49"/>
      <c r="BE94" s="47"/>
      <c r="BF94" s="46"/>
      <c r="BG94" s="46"/>
      <c r="BH94" s="46">
        <f t="shared" si="33"/>
        <v>1915.1999999999998</v>
      </c>
      <c r="BI94" s="46">
        <f t="shared" si="34"/>
        <v>252</v>
      </c>
      <c r="BJ94" s="47">
        <v>99526</v>
      </c>
      <c r="BK94" s="47" t="e">
        <f>ROUND(#REF!,0)</f>
        <v>#REF!</v>
      </c>
      <c r="BL94" s="47" t="s">
        <v>412</v>
      </c>
      <c r="BO94" s="39"/>
    </row>
    <row r="95" spans="1:67" ht="18" customHeight="1" x14ac:dyDescent="0.25">
      <c r="A95" s="42">
        <v>89</v>
      </c>
      <c r="B95" s="42" t="s">
        <v>544</v>
      </c>
      <c r="C95" s="42" t="s">
        <v>545</v>
      </c>
      <c r="D95" s="42" t="s">
        <v>432</v>
      </c>
      <c r="E95" s="42" t="s">
        <v>433</v>
      </c>
      <c r="F95" s="42"/>
      <c r="G95" s="42" t="s">
        <v>152</v>
      </c>
      <c r="H95" s="42" t="s">
        <v>546</v>
      </c>
      <c r="I95" s="42" t="s">
        <v>435</v>
      </c>
      <c r="J95" s="42"/>
      <c r="K95" s="42"/>
      <c r="L95" s="42">
        <v>2020.12</v>
      </c>
      <c r="M95" s="42">
        <v>87</v>
      </c>
      <c r="N95" s="42" t="s">
        <v>145</v>
      </c>
      <c r="O95" s="83">
        <v>87</v>
      </c>
      <c r="P95" s="45">
        <v>6.5</v>
      </c>
      <c r="Q95" s="45"/>
      <c r="R95" s="45"/>
      <c r="S95" s="46">
        <f t="shared" si="25"/>
        <v>565.5</v>
      </c>
      <c r="T95" s="47"/>
      <c r="U95" s="47">
        <v>2</v>
      </c>
      <c r="V95" s="46"/>
      <c r="W95" s="46"/>
      <c r="X95" s="46"/>
      <c r="Y95" s="48">
        <f t="shared" si="30"/>
        <v>156</v>
      </c>
      <c r="Z95" s="47">
        <v>8</v>
      </c>
      <c r="AA95" s="49">
        <v>100</v>
      </c>
      <c r="AB95" s="49">
        <f t="shared" si="26"/>
        <v>565.5</v>
      </c>
      <c r="AC95" s="50">
        <f t="shared" si="27"/>
        <v>87</v>
      </c>
      <c r="AD95" s="49" t="s">
        <v>144</v>
      </c>
      <c r="AE95" s="49"/>
      <c r="AF95" s="51"/>
      <c r="AG95" s="81"/>
      <c r="AH95" s="81">
        <f>AJ95/AI95</f>
        <v>3.2438271604938271</v>
      </c>
      <c r="AI95" s="50">
        <v>81</v>
      </c>
      <c r="AJ95" s="51">
        <f t="shared" si="31"/>
        <v>262.75</v>
      </c>
      <c r="AK95" s="51"/>
      <c r="AL95" s="49">
        <v>262.75</v>
      </c>
      <c r="AM95" s="51"/>
      <c r="AN95" s="51"/>
      <c r="AO95" s="47">
        <f t="shared" si="32"/>
        <v>0</v>
      </c>
      <c r="AP95" s="50"/>
      <c r="AQ95" s="50"/>
      <c r="AR95" s="49"/>
      <c r="AS95" s="49"/>
      <c r="AT95" s="47">
        <f t="shared" si="36"/>
        <v>90.6</v>
      </c>
      <c r="AU95" s="50"/>
      <c r="AV95" s="47"/>
      <c r="AW95" s="50"/>
      <c r="AX95" s="49"/>
      <c r="AY95" s="51">
        <v>90.6</v>
      </c>
      <c r="AZ95" s="51"/>
      <c r="BA95" s="51"/>
      <c r="BB95" s="49"/>
      <c r="BC95" s="49"/>
      <c r="BD95" s="49"/>
      <c r="BE95" s="47"/>
      <c r="BF95" s="46"/>
      <c r="BG95" s="46">
        <v>272</v>
      </c>
      <c r="BH95" s="46">
        <f t="shared" si="33"/>
        <v>262.75</v>
      </c>
      <c r="BI95" s="46">
        <f t="shared" si="34"/>
        <v>81</v>
      </c>
      <c r="BJ95" s="47">
        <v>114510</v>
      </c>
      <c r="BK95" s="47" t="e">
        <f>ROUND(#REF!,0)</f>
        <v>#REF!</v>
      </c>
      <c r="BL95" s="47" t="s">
        <v>351</v>
      </c>
      <c r="BO95" s="39"/>
    </row>
    <row r="96" spans="1:67" ht="18" customHeight="1" x14ac:dyDescent="0.25">
      <c r="A96" s="42"/>
      <c r="B96" s="42" t="s">
        <v>547</v>
      </c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>
        <f>157.33+157.63</f>
        <v>314.96000000000004</v>
      </c>
      <c r="N96" s="42" t="s">
        <v>145</v>
      </c>
      <c r="O96" s="83">
        <v>314.95999999999998</v>
      </c>
      <c r="P96" s="83">
        <v>3.87</v>
      </c>
      <c r="Q96" s="45"/>
      <c r="R96" s="45"/>
      <c r="S96" s="46">
        <f>608.92+610.12</f>
        <v>1219.04</v>
      </c>
      <c r="T96" s="47"/>
      <c r="U96" s="47"/>
      <c r="V96" s="46"/>
      <c r="W96" s="46"/>
      <c r="X96" s="46"/>
      <c r="Y96" s="48"/>
      <c r="Z96" s="47"/>
      <c r="AA96" s="49"/>
      <c r="AB96" s="49">
        <f t="shared" si="26"/>
        <v>1219.04</v>
      </c>
      <c r="AC96" s="50">
        <f t="shared" si="27"/>
        <v>314.95999999999998</v>
      </c>
      <c r="AD96" s="49"/>
      <c r="AE96" s="49"/>
      <c r="AF96" s="51"/>
      <c r="AG96" s="49"/>
      <c r="AH96" s="81"/>
      <c r="AI96" s="50"/>
      <c r="AJ96" s="51"/>
      <c r="AK96" s="51"/>
      <c r="AL96" s="49"/>
      <c r="AM96" s="51"/>
      <c r="AN96" s="51"/>
      <c r="AO96" s="47">
        <f t="shared" si="32"/>
        <v>0</v>
      </c>
      <c r="AP96" s="50"/>
      <c r="AQ96" s="50"/>
      <c r="AR96" s="49"/>
      <c r="AS96" s="49"/>
      <c r="AT96" s="47"/>
      <c r="AU96" s="50"/>
      <c r="AV96" s="47"/>
      <c r="AW96" s="50"/>
      <c r="AX96" s="49"/>
      <c r="AY96" s="51"/>
      <c r="AZ96" s="51"/>
      <c r="BA96" s="51"/>
      <c r="BB96" s="49"/>
      <c r="BC96" s="49"/>
      <c r="BD96" s="49"/>
      <c r="BE96" s="47"/>
      <c r="BF96" s="46"/>
      <c r="BG96" s="46"/>
      <c r="BH96" s="46"/>
      <c r="BI96" s="46"/>
      <c r="BJ96" s="47">
        <v>94127</v>
      </c>
      <c r="BK96" s="47" t="e">
        <f>ROUND(#REF!,0)</f>
        <v>#REF!</v>
      </c>
      <c r="BL96" s="47" t="s">
        <v>412</v>
      </c>
      <c r="BO96" s="39"/>
    </row>
    <row r="97" spans="1:67" ht="18" customHeight="1" x14ac:dyDescent="0.25">
      <c r="A97" s="42">
        <v>90</v>
      </c>
      <c r="B97" s="42" t="s">
        <v>548</v>
      </c>
      <c r="C97" s="42" t="s">
        <v>549</v>
      </c>
      <c r="D97" s="42" t="s">
        <v>432</v>
      </c>
      <c r="E97" s="42" t="s">
        <v>476</v>
      </c>
      <c r="F97" s="42"/>
      <c r="G97" s="42" t="s">
        <v>152</v>
      </c>
      <c r="H97" s="42" t="s">
        <v>546</v>
      </c>
      <c r="I97" s="42" t="s">
        <v>435</v>
      </c>
      <c r="J97" s="42"/>
      <c r="K97" s="42"/>
      <c r="L97" s="42">
        <v>2020.12</v>
      </c>
      <c r="M97" s="42">
        <v>75.5</v>
      </c>
      <c r="N97" s="42" t="s">
        <v>145</v>
      </c>
      <c r="O97" s="83">
        <v>75.5</v>
      </c>
      <c r="P97" s="45">
        <v>6.3</v>
      </c>
      <c r="Q97" s="45"/>
      <c r="R97" s="45"/>
      <c r="S97" s="46">
        <f>O97*P97</f>
        <v>475.65</v>
      </c>
      <c r="T97" s="47"/>
      <c r="U97" s="47">
        <v>2</v>
      </c>
      <c r="V97" s="46"/>
      <c r="W97" s="46"/>
      <c r="X97" s="46"/>
      <c r="Y97" s="48">
        <f>P97*2*12</f>
        <v>151.19999999999999</v>
      </c>
      <c r="Z97" s="47">
        <v>8</v>
      </c>
      <c r="AA97" s="49">
        <v>100</v>
      </c>
      <c r="AB97" s="49">
        <f t="shared" si="26"/>
        <v>475.65</v>
      </c>
      <c r="AC97" s="50">
        <f t="shared" si="27"/>
        <v>75.5</v>
      </c>
      <c r="AD97" s="49" t="s">
        <v>144</v>
      </c>
      <c r="AE97" s="49"/>
      <c r="AF97" s="51"/>
      <c r="AG97" s="81"/>
      <c r="AH97" s="81">
        <f>AJ97/AI97</f>
        <v>4.2648648648648653</v>
      </c>
      <c r="AI97" s="50">
        <v>37</v>
      </c>
      <c r="AJ97" s="51">
        <f>AK97+AL97+AM97+AN97</f>
        <v>157.80000000000001</v>
      </c>
      <c r="AK97" s="51"/>
      <c r="AL97" s="49">
        <v>157.80000000000001</v>
      </c>
      <c r="AM97" s="51"/>
      <c r="AN97" s="51"/>
      <c r="AO97" s="47">
        <f t="shared" si="32"/>
        <v>0</v>
      </c>
      <c r="AP97" s="50"/>
      <c r="AQ97" s="50"/>
      <c r="AR97" s="49"/>
      <c r="AS97" s="49"/>
      <c r="AT97" s="47">
        <f>AU97+AX97+AY97</f>
        <v>47.7</v>
      </c>
      <c r="AU97" s="50"/>
      <c r="AV97" s="47"/>
      <c r="AW97" s="50"/>
      <c r="AX97" s="49"/>
      <c r="AY97" s="51">
        <v>47.7</v>
      </c>
      <c r="AZ97" s="51"/>
      <c r="BA97" s="51"/>
      <c r="BB97" s="49"/>
      <c r="BC97" s="49"/>
      <c r="BD97" s="49"/>
      <c r="BE97" s="47"/>
      <c r="BF97" s="46"/>
      <c r="BG97" s="46">
        <v>248</v>
      </c>
      <c r="BH97" s="46">
        <f>AJ97</f>
        <v>157.80000000000001</v>
      </c>
      <c r="BI97" s="46">
        <f>AI97</f>
        <v>37</v>
      </c>
      <c r="BJ97" s="47">
        <v>93475</v>
      </c>
      <c r="BK97" s="47" t="e">
        <f>ROUND(#REF!,0)</f>
        <v>#REF!</v>
      </c>
      <c r="BL97" s="47" t="s">
        <v>351</v>
      </c>
      <c r="BO97" s="39"/>
    </row>
    <row r="98" spans="1:67" ht="18" customHeight="1" x14ac:dyDescent="0.25">
      <c r="A98" s="42"/>
      <c r="B98" s="42" t="s">
        <v>550</v>
      </c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>
        <f>157.33+157.63</f>
        <v>314.96000000000004</v>
      </c>
      <c r="N98" s="42" t="s">
        <v>145</v>
      </c>
      <c r="O98" s="83">
        <v>314.95999999999998</v>
      </c>
      <c r="P98" s="83">
        <f>S98/O98</f>
        <v>3.8704597409194821</v>
      </c>
      <c r="Q98" s="45"/>
      <c r="R98" s="45"/>
      <c r="S98" s="46">
        <f>608.92+610.12</f>
        <v>1219.04</v>
      </c>
      <c r="T98" s="47"/>
      <c r="U98" s="47"/>
      <c r="V98" s="46"/>
      <c r="W98" s="46"/>
      <c r="X98" s="46"/>
      <c r="Y98" s="48"/>
      <c r="Z98" s="47"/>
      <c r="AA98" s="49"/>
      <c r="AB98" s="49">
        <f t="shared" si="26"/>
        <v>1219.04</v>
      </c>
      <c r="AC98" s="50">
        <f t="shared" si="27"/>
        <v>314.95999999999998</v>
      </c>
      <c r="AD98" s="49"/>
      <c r="AE98" s="49"/>
      <c r="AF98" s="51"/>
      <c r="AG98" s="49"/>
      <c r="AH98" s="49"/>
      <c r="AI98" s="50"/>
      <c r="AJ98" s="51"/>
      <c r="AK98" s="51"/>
      <c r="AL98" s="49"/>
      <c r="AM98" s="51"/>
      <c r="AN98" s="51"/>
      <c r="AO98" s="47">
        <f t="shared" si="32"/>
        <v>0</v>
      </c>
      <c r="AP98" s="50"/>
      <c r="AQ98" s="50"/>
      <c r="AR98" s="49"/>
      <c r="AS98" s="49"/>
      <c r="AT98" s="47"/>
      <c r="AU98" s="50"/>
      <c r="AV98" s="47"/>
      <c r="AW98" s="50"/>
      <c r="AX98" s="49"/>
      <c r="AY98" s="50"/>
      <c r="AZ98" s="50"/>
      <c r="BA98" s="50"/>
      <c r="BB98" s="49"/>
      <c r="BC98" s="49"/>
      <c r="BD98" s="49"/>
      <c r="BE98" s="47"/>
      <c r="BF98" s="46"/>
      <c r="BG98" s="46"/>
      <c r="BH98" s="46"/>
      <c r="BI98" s="46"/>
      <c r="BJ98" s="47">
        <v>94127</v>
      </c>
      <c r="BK98" s="47" t="e">
        <f>ROUND(#REF!,0)</f>
        <v>#REF!</v>
      </c>
      <c r="BL98" s="47" t="s">
        <v>412</v>
      </c>
      <c r="BO98" s="39"/>
    </row>
    <row r="99" spans="1:67" ht="18" customHeight="1" x14ac:dyDescent="0.25">
      <c r="A99" s="42">
        <v>91</v>
      </c>
      <c r="B99" s="42" t="s">
        <v>551</v>
      </c>
      <c r="C99" s="42" t="s">
        <v>552</v>
      </c>
      <c r="D99" s="42" t="s">
        <v>553</v>
      </c>
      <c r="E99" s="42" t="s">
        <v>554</v>
      </c>
      <c r="F99" s="42" t="s">
        <v>555</v>
      </c>
      <c r="G99" s="42" t="s">
        <v>139</v>
      </c>
      <c r="H99" s="42" t="s">
        <v>140</v>
      </c>
      <c r="I99" s="42" t="s">
        <v>284</v>
      </c>
      <c r="J99" s="42"/>
      <c r="K99" s="42" t="s">
        <v>177</v>
      </c>
      <c r="L99" s="42">
        <v>2001</v>
      </c>
      <c r="M99" s="42" t="s">
        <v>417</v>
      </c>
      <c r="N99" s="42" t="s">
        <v>144</v>
      </c>
      <c r="O99" s="45">
        <v>46</v>
      </c>
      <c r="P99" s="45">
        <v>7.6</v>
      </c>
      <c r="Q99" s="45">
        <v>7</v>
      </c>
      <c r="R99" s="45"/>
      <c r="S99" s="46">
        <f t="shared" ref="S99:S124" si="37">O99*P99</f>
        <v>349.59999999999997</v>
      </c>
      <c r="T99" s="47">
        <v>4</v>
      </c>
      <c r="U99" s="47">
        <v>2</v>
      </c>
      <c r="V99" s="46"/>
      <c r="W99" s="46"/>
      <c r="X99" s="46"/>
      <c r="Y99" s="48">
        <f t="shared" ref="Y99:Y130" si="38">P99*2*12</f>
        <v>182.39999999999998</v>
      </c>
      <c r="Z99" s="47">
        <v>2</v>
      </c>
      <c r="AA99" s="49"/>
      <c r="AB99" s="49">
        <f t="shared" si="26"/>
        <v>349.59999999999997</v>
      </c>
      <c r="AC99" s="50">
        <f t="shared" si="27"/>
        <v>46</v>
      </c>
      <c r="AD99" s="49" t="s">
        <v>145</v>
      </c>
      <c r="AE99" s="49" t="s">
        <v>146</v>
      </c>
      <c r="AF99" s="51">
        <v>7.6</v>
      </c>
      <c r="AG99" s="49">
        <v>7.6</v>
      </c>
      <c r="AH99" s="49"/>
      <c r="AI99" s="50">
        <v>114</v>
      </c>
      <c r="AJ99" s="51">
        <f t="shared" ref="AJ99:AJ130" si="39">AK99+AL99+AM99+AN99</f>
        <v>866.4</v>
      </c>
      <c r="AK99" s="49">
        <f>AF99*AI99-AL99-AM99-AN99</f>
        <v>866.4</v>
      </c>
      <c r="AL99" s="49"/>
      <c r="AM99" s="51"/>
      <c r="AN99" s="51"/>
      <c r="AO99" s="47">
        <f t="shared" si="32"/>
        <v>187</v>
      </c>
      <c r="AP99" s="50">
        <v>187</v>
      </c>
      <c r="AQ99" s="50"/>
      <c r="AR99" s="49"/>
      <c r="AS99" s="49"/>
      <c r="AT99" s="47">
        <f t="shared" ref="AT99:AT134" si="40">AU99+AX99+AY99</f>
        <v>187</v>
      </c>
      <c r="AU99" s="50"/>
      <c r="AV99" s="47"/>
      <c r="AW99" s="50"/>
      <c r="AX99" s="53">
        <v>187</v>
      </c>
      <c r="AY99" s="50"/>
      <c r="AZ99" s="50"/>
      <c r="BA99" s="50"/>
      <c r="BB99" s="49"/>
      <c r="BC99" s="49"/>
      <c r="BD99" s="49"/>
      <c r="BE99" s="47"/>
      <c r="BF99" s="46"/>
      <c r="BG99" s="46"/>
      <c r="BH99" s="46">
        <f t="shared" ref="BH99:BH130" si="41">AJ99</f>
        <v>866.4</v>
      </c>
      <c r="BI99" s="47">
        <f t="shared" ref="BI99:BI130" si="42">AI99</f>
        <v>114</v>
      </c>
      <c r="BJ99" s="47">
        <v>81757</v>
      </c>
      <c r="BK99" s="47" t="e">
        <f>ROUND(#REF!,0)</f>
        <v>#REF!</v>
      </c>
      <c r="BL99" s="47" t="s">
        <v>147</v>
      </c>
      <c r="BO99" s="39"/>
    </row>
    <row r="100" spans="1:67" ht="18" customHeight="1" x14ac:dyDescent="0.25">
      <c r="A100" s="42">
        <v>92</v>
      </c>
      <c r="B100" s="42" t="s">
        <v>556</v>
      </c>
      <c r="C100" s="42" t="s">
        <v>557</v>
      </c>
      <c r="D100" s="42" t="s">
        <v>553</v>
      </c>
      <c r="E100" s="42" t="s">
        <v>554</v>
      </c>
      <c r="F100" s="42" t="s">
        <v>558</v>
      </c>
      <c r="G100" s="42" t="s">
        <v>152</v>
      </c>
      <c r="H100" s="42" t="s">
        <v>140</v>
      </c>
      <c r="I100" s="42" t="s">
        <v>284</v>
      </c>
      <c r="J100" s="42"/>
      <c r="K100" s="42" t="s">
        <v>177</v>
      </c>
      <c r="L100" s="42">
        <v>2001</v>
      </c>
      <c r="M100" s="42" t="s">
        <v>417</v>
      </c>
      <c r="N100" s="42" t="s">
        <v>144</v>
      </c>
      <c r="O100" s="45">
        <v>46</v>
      </c>
      <c r="P100" s="45">
        <v>5.6</v>
      </c>
      <c r="Q100" s="45">
        <v>5</v>
      </c>
      <c r="R100" s="45"/>
      <c r="S100" s="46">
        <f t="shared" si="37"/>
        <v>257.59999999999997</v>
      </c>
      <c r="T100" s="47">
        <v>4</v>
      </c>
      <c r="U100" s="47">
        <v>2</v>
      </c>
      <c r="V100" s="46"/>
      <c r="W100" s="46"/>
      <c r="X100" s="46"/>
      <c r="Y100" s="48">
        <f t="shared" si="38"/>
        <v>134.39999999999998</v>
      </c>
      <c r="Z100" s="47">
        <v>2</v>
      </c>
      <c r="AA100" s="49"/>
      <c r="AB100" s="49">
        <f t="shared" si="26"/>
        <v>257.59999999999997</v>
      </c>
      <c r="AC100" s="50">
        <f t="shared" si="27"/>
        <v>46</v>
      </c>
      <c r="AD100" s="49" t="s">
        <v>145</v>
      </c>
      <c r="AE100" s="49" t="s">
        <v>146</v>
      </c>
      <c r="AF100" s="51">
        <v>5.6</v>
      </c>
      <c r="AG100" s="49">
        <v>5.6</v>
      </c>
      <c r="AH100" s="49"/>
      <c r="AI100" s="54">
        <v>170</v>
      </c>
      <c r="AJ100" s="52">
        <f t="shared" si="39"/>
        <v>951.99999999999989</v>
      </c>
      <c r="AK100" s="53">
        <f>AF100*AI100-AL100-AM100-AN100</f>
        <v>951.99999999999989</v>
      </c>
      <c r="AL100" s="49"/>
      <c r="AM100" s="51"/>
      <c r="AN100" s="51"/>
      <c r="AO100" s="47">
        <f t="shared" si="32"/>
        <v>220</v>
      </c>
      <c r="AP100" s="54">
        <v>220</v>
      </c>
      <c r="AQ100" s="50"/>
      <c r="AR100" s="49"/>
      <c r="AS100" s="49"/>
      <c r="AT100" s="54">
        <f t="shared" si="40"/>
        <v>220</v>
      </c>
      <c r="AU100" s="54">
        <v>220</v>
      </c>
      <c r="AV100" s="47">
        <f>AU100</f>
        <v>220</v>
      </c>
      <c r="AW100" s="54">
        <v>220</v>
      </c>
      <c r="AX100" s="46"/>
      <c r="AY100" s="50"/>
      <c r="AZ100" s="50"/>
      <c r="BA100" s="50"/>
      <c r="BB100" s="49"/>
      <c r="BC100" s="46"/>
      <c r="BD100" s="46"/>
      <c r="BE100" s="47"/>
      <c r="BF100" s="46"/>
      <c r="BG100" s="46"/>
      <c r="BH100" s="46">
        <f t="shared" si="41"/>
        <v>951.99999999999989</v>
      </c>
      <c r="BI100" s="47">
        <f t="shared" si="42"/>
        <v>170</v>
      </c>
      <c r="BJ100" s="47">
        <v>93458</v>
      </c>
      <c r="BK100" s="47" t="e">
        <f>ROUND(#REF!,0)</f>
        <v>#REF!</v>
      </c>
      <c r="BL100" s="47" t="s">
        <v>147</v>
      </c>
      <c r="BO100" s="39"/>
    </row>
    <row r="101" spans="1:67" ht="18" customHeight="1" x14ac:dyDescent="0.25">
      <c r="A101" s="42">
        <v>93</v>
      </c>
      <c r="B101" s="42" t="s">
        <v>559</v>
      </c>
      <c r="C101" s="42" t="s">
        <v>560</v>
      </c>
      <c r="D101" s="42" t="s">
        <v>553</v>
      </c>
      <c r="E101" s="42" t="s">
        <v>561</v>
      </c>
      <c r="F101" s="76" t="s">
        <v>562</v>
      </c>
      <c r="G101" s="42" t="s">
        <v>152</v>
      </c>
      <c r="H101" s="42" t="s">
        <v>140</v>
      </c>
      <c r="I101" s="42" t="s">
        <v>284</v>
      </c>
      <c r="J101" s="42"/>
      <c r="K101" s="42" t="s">
        <v>177</v>
      </c>
      <c r="L101" s="42">
        <v>2001</v>
      </c>
      <c r="M101" s="42" t="s">
        <v>417</v>
      </c>
      <c r="N101" s="42" t="s">
        <v>144</v>
      </c>
      <c r="O101" s="45">
        <v>46</v>
      </c>
      <c r="P101" s="45">
        <v>5.6</v>
      </c>
      <c r="Q101" s="45">
        <v>5</v>
      </c>
      <c r="R101" s="45"/>
      <c r="S101" s="46">
        <f t="shared" si="37"/>
        <v>257.59999999999997</v>
      </c>
      <c r="T101" s="47">
        <v>4</v>
      </c>
      <c r="U101" s="47">
        <v>2</v>
      </c>
      <c r="V101" s="46"/>
      <c r="W101" s="46"/>
      <c r="X101" s="46"/>
      <c r="Y101" s="48">
        <f t="shared" si="38"/>
        <v>134.39999999999998</v>
      </c>
      <c r="Z101" s="47">
        <v>2</v>
      </c>
      <c r="AA101" s="49"/>
      <c r="AB101" s="49">
        <f t="shared" si="26"/>
        <v>257.59999999999997</v>
      </c>
      <c r="AC101" s="50">
        <f t="shared" si="27"/>
        <v>46</v>
      </c>
      <c r="AD101" s="49" t="s">
        <v>145</v>
      </c>
      <c r="AE101" s="49" t="s">
        <v>146</v>
      </c>
      <c r="AF101" s="51">
        <v>5.6</v>
      </c>
      <c r="AG101" s="49">
        <v>5.6</v>
      </c>
      <c r="AH101" s="49"/>
      <c r="AI101" s="54">
        <v>150</v>
      </c>
      <c r="AJ101" s="52">
        <f t="shared" si="39"/>
        <v>840</v>
      </c>
      <c r="AK101" s="53">
        <f>AF101*AI101-AL101-AM101-AN101</f>
        <v>840</v>
      </c>
      <c r="AL101" s="49"/>
      <c r="AM101" s="51"/>
      <c r="AN101" s="51"/>
      <c r="AO101" s="47">
        <f t="shared" si="32"/>
        <v>150</v>
      </c>
      <c r="AP101" s="54">
        <v>150</v>
      </c>
      <c r="AQ101" s="50"/>
      <c r="AR101" s="49"/>
      <c r="AS101" s="49"/>
      <c r="AT101" s="47">
        <f t="shared" si="40"/>
        <v>200</v>
      </c>
      <c r="AU101" s="50"/>
      <c r="AV101" s="47"/>
      <c r="AW101" s="50"/>
      <c r="AX101" s="53">
        <v>200</v>
      </c>
      <c r="AY101" s="50"/>
      <c r="AZ101" s="50"/>
      <c r="BA101" s="50"/>
      <c r="BB101" s="49"/>
      <c r="BC101" s="46"/>
      <c r="BD101" s="46"/>
      <c r="BE101" s="47"/>
      <c r="BF101" s="46"/>
      <c r="BG101" s="46"/>
      <c r="BH101" s="46">
        <f t="shared" si="41"/>
        <v>840</v>
      </c>
      <c r="BI101" s="47">
        <f t="shared" si="42"/>
        <v>150</v>
      </c>
      <c r="BJ101" s="47">
        <v>97164</v>
      </c>
      <c r="BK101" s="47" t="e">
        <f>ROUND(#REF!,0)</f>
        <v>#REF!</v>
      </c>
      <c r="BL101" s="47" t="s">
        <v>147</v>
      </c>
      <c r="BO101" s="39"/>
    </row>
    <row r="102" spans="1:67" ht="18" customHeight="1" x14ac:dyDescent="0.25">
      <c r="A102" s="42">
        <v>94</v>
      </c>
      <c r="B102" s="42" t="s">
        <v>563</v>
      </c>
      <c r="C102" s="42" t="s">
        <v>564</v>
      </c>
      <c r="D102" s="42" t="s">
        <v>553</v>
      </c>
      <c r="E102" s="42" t="s">
        <v>553</v>
      </c>
      <c r="F102" s="42" t="s">
        <v>565</v>
      </c>
      <c r="G102" s="42" t="s">
        <v>139</v>
      </c>
      <c r="H102" s="42" t="s">
        <v>140</v>
      </c>
      <c r="I102" s="42" t="s">
        <v>237</v>
      </c>
      <c r="J102" s="42"/>
      <c r="K102" s="42" t="s">
        <v>231</v>
      </c>
      <c r="L102" s="42">
        <v>1982</v>
      </c>
      <c r="M102" s="42" t="s">
        <v>326</v>
      </c>
      <c r="N102" s="42" t="s">
        <v>145</v>
      </c>
      <c r="O102" s="45">
        <v>34</v>
      </c>
      <c r="P102" s="45">
        <v>7.7</v>
      </c>
      <c r="Q102" s="45">
        <v>7.2</v>
      </c>
      <c r="R102" s="45"/>
      <c r="S102" s="46">
        <f t="shared" si="37"/>
        <v>261.8</v>
      </c>
      <c r="T102" s="47">
        <v>4</v>
      </c>
      <c r="U102" s="47">
        <v>2</v>
      </c>
      <c r="V102" s="46"/>
      <c r="W102" s="46"/>
      <c r="X102" s="46"/>
      <c r="Y102" s="48">
        <f t="shared" si="38"/>
        <v>184.8</v>
      </c>
      <c r="Z102" s="47">
        <v>2</v>
      </c>
      <c r="AA102" s="49"/>
      <c r="AB102" s="49">
        <f t="shared" ref="AB102:AB133" si="43">S102</f>
        <v>261.8</v>
      </c>
      <c r="AC102" s="50">
        <f t="shared" ref="AC102:AC133" si="44">O102</f>
        <v>34</v>
      </c>
      <c r="AD102" s="49" t="s">
        <v>145</v>
      </c>
      <c r="AE102" s="49" t="s">
        <v>146</v>
      </c>
      <c r="AF102" s="51">
        <v>11.7</v>
      </c>
      <c r="AG102" s="49">
        <v>7.2</v>
      </c>
      <c r="AH102" s="49">
        <v>4.5</v>
      </c>
      <c r="AI102" s="54">
        <v>60</v>
      </c>
      <c r="AJ102" s="52">
        <f t="shared" si="39"/>
        <v>702</v>
      </c>
      <c r="AK102" s="53">
        <f>AF102*AI102-AL102-AM102-AN102</f>
        <v>432</v>
      </c>
      <c r="AL102" s="49"/>
      <c r="AM102" s="51"/>
      <c r="AN102" s="51">
        <f>AH102*AI102</f>
        <v>270</v>
      </c>
      <c r="AO102" s="47">
        <f t="shared" si="32"/>
        <v>100</v>
      </c>
      <c r="AP102" s="50">
        <v>100</v>
      </c>
      <c r="AQ102" s="50"/>
      <c r="AR102" s="49"/>
      <c r="AS102" s="49"/>
      <c r="AT102" s="54">
        <f t="shared" si="40"/>
        <v>100</v>
      </c>
      <c r="AU102" s="54">
        <v>88</v>
      </c>
      <c r="AV102" s="47">
        <f>AU102</f>
        <v>88</v>
      </c>
      <c r="AW102" s="47">
        <v>88</v>
      </c>
      <c r="AX102" s="53">
        <v>12</v>
      </c>
      <c r="AY102" s="50"/>
      <c r="AZ102" s="50"/>
      <c r="BA102" s="50"/>
      <c r="BB102" s="49"/>
      <c r="BC102" s="46"/>
      <c r="BD102" s="46"/>
      <c r="BE102" s="47"/>
      <c r="BF102" s="46"/>
      <c r="BG102" s="46"/>
      <c r="BH102" s="46">
        <f t="shared" si="41"/>
        <v>702</v>
      </c>
      <c r="BI102" s="47">
        <f t="shared" si="42"/>
        <v>60</v>
      </c>
      <c r="BJ102" s="47">
        <v>134427</v>
      </c>
      <c r="BK102" s="47" t="e">
        <f>ROUND(#REF!,0)</f>
        <v>#REF!</v>
      </c>
      <c r="BL102" s="47" t="s">
        <v>147</v>
      </c>
      <c r="BO102" s="39"/>
    </row>
    <row r="103" spans="1:67" ht="18" customHeight="1" x14ac:dyDescent="0.25">
      <c r="A103" s="42">
        <v>95</v>
      </c>
      <c r="B103" s="42" t="s">
        <v>566</v>
      </c>
      <c r="C103" s="42" t="s">
        <v>567</v>
      </c>
      <c r="D103" s="42" t="s">
        <v>553</v>
      </c>
      <c r="E103" s="42" t="s">
        <v>553</v>
      </c>
      <c r="F103" s="42" t="s">
        <v>568</v>
      </c>
      <c r="G103" s="42" t="s">
        <v>152</v>
      </c>
      <c r="H103" s="42" t="s">
        <v>140</v>
      </c>
      <c r="I103" s="42" t="s">
        <v>237</v>
      </c>
      <c r="J103" s="42"/>
      <c r="K103" s="42" t="s">
        <v>171</v>
      </c>
      <c r="L103" s="42">
        <v>1982</v>
      </c>
      <c r="M103" s="42" t="s">
        <v>569</v>
      </c>
      <c r="N103" s="42" t="s">
        <v>144</v>
      </c>
      <c r="O103" s="45">
        <v>20.7</v>
      </c>
      <c r="P103" s="45">
        <v>3.6</v>
      </c>
      <c r="Q103" s="45">
        <v>3</v>
      </c>
      <c r="R103" s="45"/>
      <c r="S103" s="46">
        <f t="shared" si="37"/>
        <v>74.52</v>
      </c>
      <c r="T103" s="47">
        <v>4</v>
      </c>
      <c r="U103" s="47">
        <v>2</v>
      </c>
      <c r="V103" s="46"/>
      <c r="W103" s="46"/>
      <c r="X103" s="46"/>
      <c r="Y103" s="48">
        <f t="shared" si="38"/>
        <v>86.4</v>
      </c>
      <c r="Z103" s="47">
        <v>2</v>
      </c>
      <c r="AA103" s="49"/>
      <c r="AB103" s="49">
        <f t="shared" si="43"/>
        <v>74.52</v>
      </c>
      <c r="AC103" s="50">
        <f t="shared" si="44"/>
        <v>20.7</v>
      </c>
      <c r="AD103" s="49" t="s">
        <v>144</v>
      </c>
      <c r="AE103" s="49" t="s">
        <v>146</v>
      </c>
      <c r="AF103" s="51">
        <v>3.6</v>
      </c>
      <c r="AG103" s="49">
        <v>3.6</v>
      </c>
      <c r="AH103" s="49"/>
      <c r="AI103" s="50">
        <v>71</v>
      </c>
      <c r="AJ103" s="51">
        <f t="shared" si="39"/>
        <v>255.6</v>
      </c>
      <c r="AK103" s="51"/>
      <c r="AL103" s="49">
        <f>AF103*AI103</f>
        <v>255.6</v>
      </c>
      <c r="AM103" s="51"/>
      <c r="AN103" s="51"/>
      <c r="AO103" s="47">
        <f t="shared" si="32"/>
        <v>0</v>
      </c>
      <c r="AP103" s="50">
        <v>0</v>
      </c>
      <c r="AQ103" s="50"/>
      <c r="AR103" s="49"/>
      <c r="AS103" s="49"/>
      <c r="AT103" s="47">
        <f t="shared" si="40"/>
        <v>35</v>
      </c>
      <c r="AU103" s="50">
        <v>35</v>
      </c>
      <c r="AV103" s="47">
        <f>AU103</f>
        <v>35</v>
      </c>
      <c r="AW103" s="50">
        <f>AU103</f>
        <v>35</v>
      </c>
      <c r="AX103" s="49"/>
      <c r="AY103" s="50"/>
      <c r="AZ103" s="50"/>
      <c r="BA103" s="50"/>
      <c r="BB103" s="49"/>
      <c r="BC103" s="46"/>
      <c r="BD103" s="46"/>
      <c r="BE103" s="47"/>
      <c r="BF103" s="46"/>
      <c r="BG103" s="46"/>
      <c r="BH103" s="46">
        <f t="shared" si="41"/>
        <v>255.6</v>
      </c>
      <c r="BI103" s="47">
        <f t="shared" si="42"/>
        <v>71</v>
      </c>
      <c r="BJ103" s="47">
        <v>28051</v>
      </c>
      <c r="BK103" s="47" t="e">
        <f>ROUND(#REF!,0)</f>
        <v>#REF!</v>
      </c>
      <c r="BL103" s="47" t="s">
        <v>147</v>
      </c>
      <c r="BO103" s="39"/>
    </row>
    <row r="104" spans="1:67" ht="18" customHeight="1" x14ac:dyDescent="0.25">
      <c r="A104" s="42">
        <v>96</v>
      </c>
      <c r="B104" s="42" t="s">
        <v>570</v>
      </c>
      <c r="C104" s="42" t="s">
        <v>571</v>
      </c>
      <c r="D104" s="42" t="s">
        <v>553</v>
      </c>
      <c r="E104" s="42" t="s">
        <v>561</v>
      </c>
      <c r="F104" s="42" t="s">
        <v>572</v>
      </c>
      <c r="G104" s="42" t="s">
        <v>139</v>
      </c>
      <c r="H104" s="42" t="s">
        <v>140</v>
      </c>
      <c r="I104" s="42" t="s">
        <v>237</v>
      </c>
      <c r="J104" s="42"/>
      <c r="K104" s="42" t="s">
        <v>177</v>
      </c>
      <c r="L104" s="42">
        <v>1987</v>
      </c>
      <c r="M104" s="42" t="s">
        <v>573</v>
      </c>
      <c r="N104" s="42" t="s">
        <v>145</v>
      </c>
      <c r="O104" s="45">
        <v>28</v>
      </c>
      <c r="P104" s="45">
        <v>7.6</v>
      </c>
      <c r="Q104" s="45">
        <v>7</v>
      </c>
      <c r="R104" s="45"/>
      <c r="S104" s="46">
        <f t="shared" si="37"/>
        <v>212.79999999999998</v>
      </c>
      <c r="T104" s="47">
        <v>4</v>
      </c>
      <c r="U104" s="47">
        <v>2</v>
      </c>
      <c r="V104" s="46"/>
      <c r="W104" s="46"/>
      <c r="X104" s="46"/>
      <c r="Y104" s="48">
        <f t="shared" si="38"/>
        <v>182.39999999999998</v>
      </c>
      <c r="Z104" s="47">
        <v>2</v>
      </c>
      <c r="AA104" s="49"/>
      <c r="AB104" s="49">
        <f t="shared" si="43"/>
        <v>212.79999999999998</v>
      </c>
      <c r="AC104" s="50">
        <f t="shared" si="44"/>
        <v>28</v>
      </c>
      <c r="AD104" s="49" t="s">
        <v>145</v>
      </c>
      <c r="AE104" s="49" t="s">
        <v>146</v>
      </c>
      <c r="AF104" s="51">
        <v>7.6</v>
      </c>
      <c r="AG104" s="49">
        <v>7.6</v>
      </c>
      <c r="AH104" s="49"/>
      <c r="AI104" s="50">
        <v>65</v>
      </c>
      <c r="AJ104" s="51">
        <f t="shared" si="39"/>
        <v>494</v>
      </c>
      <c r="AK104" s="49">
        <f>AF104*AI104-AL104-AM104-AN104</f>
        <v>494</v>
      </c>
      <c r="AL104" s="49"/>
      <c r="AM104" s="51"/>
      <c r="AN104" s="51"/>
      <c r="AO104" s="47">
        <f t="shared" si="32"/>
        <v>10</v>
      </c>
      <c r="AP104" s="50">
        <v>10</v>
      </c>
      <c r="AQ104" s="50"/>
      <c r="AR104" s="49"/>
      <c r="AS104" s="49"/>
      <c r="AT104" s="47">
        <f t="shared" si="40"/>
        <v>5</v>
      </c>
      <c r="AU104" s="50"/>
      <c r="AV104" s="47"/>
      <c r="AW104" s="50"/>
      <c r="AX104" s="53">
        <v>5</v>
      </c>
      <c r="AY104" s="50"/>
      <c r="AZ104" s="50"/>
      <c r="BA104" s="50"/>
      <c r="BB104" s="49"/>
      <c r="BC104" s="46"/>
      <c r="BD104" s="46"/>
      <c r="BE104" s="47"/>
      <c r="BF104" s="46"/>
      <c r="BG104" s="46"/>
      <c r="BH104" s="46">
        <f t="shared" si="41"/>
        <v>494</v>
      </c>
      <c r="BI104" s="47">
        <f t="shared" si="42"/>
        <v>65</v>
      </c>
      <c r="BJ104" s="47">
        <v>46969</v>
      </c>
      <c r="BK104" s="47" t="e">
        <f>ROUND(#REF!,0)</f>
        <v>#REF!</v>
      </c>
      <c r="BL104" s="47" t="s">
        <v>147</v>
      </c>
      <c r="BO104" s="39"/>
    </row>
    <row r="105" spans="1:67" ht="18" customHeight="1" x14ac:dyDescent="0.25">
      <c r="A105" s="42">
        <v>97</v>
      </c>
      <c r="B105" s="42" t="s">
        <v>574</v>
      </c>
      <c r="C105" s="42" t="s">
        <v>575</v>
      </c>
      <c r="D105" s="42" t="s">
        <v>553</v>
      </c>
      <c r="E105" s="42" t="s">
        <v>561</v>
      </c>
      <c r="F105" s="42" t="s">
        <v>576</v>
      </c>
      <c r="G105" s="42" t="s">
        <v>139</v>
      </c>
      <c r="H105" s="42" t="s">
        <v>140</v>
      </c>
      <c r="I105" s="42" t="s">
        <v>237</v>
      </c>
      <c r="J105" s="42"/>
      <c r="K105" s="42" t="s">
        <v>177</v>
      </c>
      <c r="L105" s="42">
        <v>1995</v>
      </c>
      <c r="M105" s="42" t="s">
        <v>425</v>
      </c>
      <c r="N105" s="42" t="s">
        <v>145</v>
      </c>
      <c r="O105" s="45">
        <v>33</v>
      </c>
      <c r="P105" s="45">
        <v>10.6</v>
      </c>
      <c r="Q105" s="45">
        <v>7</v>
      </c>
      <c r="R105" s="45">
        <f>1.8+1.8</f>
        <v>3.6</v>
      </c>
      <c r="S105" s="46">
        <f t="shared" si="37"/>
        <v>349.8</v>
      </c>
      <c r="T105" s="47">
        <v>4</v>
      </c>
      <c r="U105" s="47">
        <v>2</v>
      </c>
      <c r="V105" s="46"/>
      <c r="W105" s="46"/>
      <c r="X105" s="46"/>
      <c r="Y105" s="48">
        <f t="shared" si="38"/>
        <v>254.39999999999998</v>
      </c>
      <c r="Z105" s="47">
        <v>2</v>
      </c>
      <c r="AA105" s="49"/>
      <c r="AB105" s="49">
        <f t="shared" si="43"/>
        <v>349.8</v>
      </c>
      <c r="AC105" s="50">
        <f t="shared" si="44"/>
        <v>33</v>
      </c>
      <c r="AD105" s="49" t="s">
        <v>145</v>
      </c>
      <c r="AE105" s="49" t="s">
        <v>146</v>
      </c>
      <c r="AF105" s="51">
        <v>10.6</v>
      </c>
      <c r="AG105" s="49">
        <v>10.6</v>
      </c>
      <c r="AH105" s="49"/>
      <c r="AI105" s="50">
        <v>97</v>
      </c>
      <c r="AJ105" s="51">
        <f t="shared" si="39"/>
        <v>1028.2</v>
      </c>
      <c r="AK105" s="49">
        <f>AF105*AI105-AL105-AM105-AN105</f>
        <v>1028.2</v>
      </c>
      <c r="AL105" s="49"/>
      <c r="AM105" s="51"/>
      <c r="AN105" s="51"/>
      <c r="AO105" s="47">
        <f t="shared" si="32"/>
        <v>178</v>
      </c>
      <c r="AP105" s="50">
        <v>178</v>
      </c>
      <c r="AQ105" s="50"/>
      <c r="AR105" s="49"/>
      <c r="AS105" s="49"/>
      <c r="AT105" s="54">
        <f t="shared" si="40"/>
        <v>178</v>
      </c>
      <c r="AU105" s="54">
        <v>57</v>
      </c>
      <c r="AV105" s="47">
        <f>AU105</f>
        <v>57</v>
      </c>
      <c r="AW105" s="50">
        <f>AU105</f>
        <v>57</v>
      </c>
      <c r="AX105" s="53">
        <v>121</v>
      </c>
      <c r="AY105" s="50"/>
      <c r="AZ105" s="50"/>
      <c r="BA105" s="50"/>
      <c r="BB105" s="49"/>
      <c r="BC105" s="46"/>
      <c r="BD105" s="46"/>
      <c r="BE105" s="47"/>
      <c r="BF105" s="46"/>
      <c r="BG105" s="46"/>
      <c r="BH105" s="46">
        <f t="shared" si="41"/>
        <v>1028.2</v>
      </c>
      <c r="BI105" s="47">
        <f t="shared" si="42"/>
        <v>97</v>
      </c>
      <c r="BJ105" s="47">
        <v>88482</v>
      </c>
      <c r="BK105" s="47" t="e">
        <f>ROUND(#REF!,0)</f>
        <v>#REF!</v>
      </c>
      <c r="BL105" s="47" t="s">
        <v>147</v>
      </c>
      <c r="BO105" s="39"/>
    </row>
    <row r="106" spans="1:67" ht="18" customHeight="1" x14ac:dyDescent="0.25">
      <c r="A106" s="42">
        <v>98</v>
      </c>
      <c r="B106" s="42" t="s">
        <v>577</v>
      </c>
      <c r="C106" s="42" t="s">
        <v>578</v>
      </c>
      <c r="D106" s="42" t="s">
        <v>553</v>
      </c>
      <c r="E106" s="42" t="s">
        <v>579</v>
      </c>
      <c r="F106" s="42" t="s">
        <v>580</v>
      </c>
      <c r="G106" s="42" t="s">
        <v>152</v>
      </c>
      <c r="H106" s="42" t="s">
        <v>140</v>
      </c>
      <c r="I106" s="42" t="s">
        <v>304</v>
      </c>
      <c r="J106" s="42"/>
      <c r="K106" s="42" t="s">
        <v>153</v>
      </c>
      <c r="L106" s="42"/>
      <c r="M106" s="42" t="s">
        <v>581</v>
      </c>
      <c r="N106" s="42" t="s">
        <v>144</v>
      </c>
      <c r="O106" s="45">
        <v>24</v>
      </c>
      <c r="P106" s="45">
        <v>3.5</v>
      </c>
      <c r="Q106" s="45">
        <v>3.1</v>
      </c>
      <c r="R106" s="45"/>
      <c r="S106" s="46">
        <f t="shared" si="37"/>
        <v>84</v>
      </c>
      <c r="T106" s="47">
        <v>4</v>
      </c>
      <c r="U106" s="47">
        <v>2</v>
      </c>
      <c r="V106" s="46"/>
      <c r="W106" s="46">
        <v>10</v>
      </c>
      <c r="X106" s="46"/>
      <c r="Y106" s="48">
        <f t="shared" si="38"/>
        <v>84</v>
      </c>
      <c r="Z106" s="47">
        <v>2</v>
      </c>
      <c r="AA106" s="49">
        <v>10.62</v>
      </c>
      <c r="AB106" s="49">
        <f t="shared" si="43"/>
        <v>84</v>
      </c>
      <c r="AC106" s="50">
        <f t="shared" si="44"/>
        <v>24</v>
      </c>
      <c r="AD106" s="49" t="s">
        <v>145</v>
      </c>
      <c r="AE106" s="49" t="s">
        <v>146</v>
      </c>
      <c r="AF106" s="51">
        <v>3.6</v>
      </c>
      <c r="AG106" s="49">
        <v>3.6</v>
      </c>
      <c r="AH106" s="49"/>
      <c r="AI106" s="50">
        <v>40</v>
      </c>
      <c r="AJ106" s="51">
        <f t="shared" si="39"/>
        <v>144</v>
      </c>
      <c r="AK106" s="49">
        <f>AF106*AI106-AL106-AM106-AN106</f>
        <v>144</v>
      </c>
      <c r="AL106" s="49"/>
      <c r="AM106" s="51"/>
      <c r="AN106" s="51"/>
      <c r="AO106" s="47">
        <f t="shared" si="32"/>
        <v>10</v>
      </c>
      <c r="AP106" s="50">
        <v>10</v>
      </c>
      <c r="AQ106" s="50"/>
      <c r="AR106" s="49"/>
      <c r="AS106" s="49"/>
      <c r="AT106" s="47">
        <f t="shared" si="40"/>
        <v>42</v>
      </c>
      <c r="AU106" s="50"/>
      <c r="AV106" s="47"/>
      <c r="AW106" s="50"/>
      <c r="AX106" s="49">
        <v>42</v>
      </c>
      <c r="AY106" s="49"/>
      <c r="AZ106" s="49"/>
      <c r="BA106" s="49"/>
      <c r="BB106" s="49"/>
      <c r="BC106" s="53">
        <v>1</v>
      </c>
      <c r="BD106" s="46">
        <v>31.07</v>
      </c>
      <c r="BE106" s="49">
        <v>7</v>
      </c>
      <c r="BF106" s="49"/>
      <c r="BG106" s="49"/>
      <c r="BH106" s="49">
        <f t="shared" si="41"/>
        <v>144</v>
      </c>
      <c r="BI106" s="50">
        <f t="shared" si="42"/>
        <v>40</v>
      </c>
      <c r="BJ106" s="47">
        <v>22167</v>
      </c>
      <c r="BK106" s="47" t="e">
        <f>ROUND(#REF!,0)</f>
        <v>#REF!</v>
      </c>
      <c r="BL106" s="49" t="s">
        <v>147</v>
      </c>
      <c r="BO106" s="39"/>
    </row>
    <row r="107" spans="1:67" ht="18" customHeight="1" x14ac:dyDescent="0.25">
      <c r="A107" s="42">
        <v>99</v>
      </c>
      <c r="B107" s="42" t="s">
        <v>582</v>
      </c>
      <c r="C107" s="84" t="s">
        <v>583</v>
      </c>
      <c r="D107" s="42" t="s">
        <v>553</v>
      </c>
      <c r="E107" s="42" t="s">
        <v>561</v>
      </c>
      <c r="F107" s="42" t="s">
        <v>349</v>
      </c>
      <c r="G107" s="42" t="s">
        <v>152</v>
      </c>
      <c r="H107" s="42" t="s">
        <v>169</v>
      </c>
      <c r="I107" s="42" t="s">
        <v>584</v>
      </c>
      <c r="J107" s="42"/>
      <c r="K107" s="42"/>
      <c r="L107" s="42">
        <v>2021</v>
      </c>
      <c r="M107" s="42" t="s">
        <v>338</v>
      </c>
      <c r="N107" s="42" t="s">
        <v>585</v>
      </c>
      <c r="O107" s="45">
        <v>36</v>
      </c>
      <c r="P107" s="45">
        <v>3.5</v>
      </c>
      <c r="Q107" s="45"/>
      <c r="R107" s="45">
        <v>3</v>
      </c>
      <c r="S107" s="46">
        <f t="shared" si="37"/>
        <v>126</v>
      </c>
      <c r="T107" s="47"/>
      <c r="U107" s="47">
        <v>2</v>
      </c>
      <c r="V107" s="46"/>
      <c r="W107" s="46"/>
      <c r="X107" s="46"/>
      <c r="Y107" s="48">
        <f t="shared" si="38"/>
        <v>84</v>
      </c>
      <c r="Z107" s="47">
        <v>2</v>
      </c>
      <c r="AA107" s="49"/>
      <c r="AB107" s="49">
        <f t="shared" si="43"/>
        <v>126</v>
      </c>
      <c r="AC107" s="50">
        <f t="shared" si="44"/>
        <v>36</v>
      </c>
      <c r="AD107" s="49" t="s">
        <v>144</v>
      </c>
      <c r="AE107" s="49" t="s">
        <v>146</v>
      </c>
      <c r="AF107" s="51">
        <v>3.6</v>
      </c>
      <c r="AG107" s="49"/>
      <c r="AH107" s="49">
        <v>3</v>
      </c>
      <c r="AI107" s="49">
        <v>10.47</v>
      </c>
      <c r="AJ107" s="49">
        <f t="shared" si="39"/>
        <v>37.69</v>
      </c>
      <c r="AK107" s="49"/>
      <c r="AL107" s="49">
        <v>37.69</v>
      </c>
      <c r="AM107" s="51"/>
      <c r="AN107" s="51"/>
      <c r="AO107" s="47">
        <f t="shared" si="32"/>
        <v>20.94</v>
      </c>
      <c r="AP107" s="50"/>
      <c r="AQ107" s="49">
        <v>20.94</v>
      </c>
      <c r="AR107" s="49"/>
      <c r="AS107" s="49"/>
      <c r="AT107" s="47">
        <f t="shared" si="40"/>
        <v>20.94</v>
      </c>
      <c r="AU107" s="49"/>
      <c r="AV107" s="47"/>
      <c r="AW107" s="50"/>
      <c r="AX107" s="49"/>
      <c r="AY107" s="51">
        <v>20.94</v>
      </c>
      <c r="AZ107" s="51"/>
      <c r="BA107" s="51"/>
      <c r="BB107" s="49"/>
      <c r="BC107" s="46"/>
      <c r="BD107" s="46"/>
      <c r="BE107" s="47"/>
      <c r="BF107" s="46"/>
      <c r="BG107" s="46"/>
      <c r="BH107" s="46">
        <f t="shared" si="41"/>
        <v>37.69</v>
      </c>
      <c r="BI107" s="46">
        <f t="shared" si="42"/>
        <v>10.47</v>
      </c>
      <c r="BJ107" s="47">
        <v>23404</v>
      </c>
      <c r="BK107" s="47" t="e">
        <f>ROUND(#REF!,0)</f>
        <v>#REF!</v>
      </c>
      <c r="BL107" s="47" t="s">
        <v>351</v>
      </c>
      <c r="BO107" s="39"/>
    </row>
    <row r="108" spans="1:67" ht="18" customHeight="1" x14ac:dyDescent="0.25">
      <c r="A108" s="42">
        <v>100</v>
      </c>
      <c r="B108" s="42" t="s">
        <v>586</v>
      </c>
      <c r="C108" s="84" t="s">
        <v>587</v>
      </c>
      <c r="D108" s="42" t="s">
        <v>553</v>
      </c>
      <c r="E108" s="42" t="s">
        <v>561</v>
      </c>
      <c r="F108" s="42" t="s">
        <v>349</v>
      </c>
      <c r="G108" s="42" t="s">
        <v>152</v>
      </c>
      <c r="H108" s="42" t="s">
        <v>169</v>
      </c>
      <c r="I108" s="42" t="s">
        <v>584</v>
      </c>
      <c r="J108" s="42"/>
      <c r="K108" s="42"/>
      <c r="L108" s="42">
        <v>2021</v>
      </c>
      <c r="M108" s="42" t="s">
        <v>338</v>
      </c>
      <c r="N108" s="42" t="s">
        <v>585</v>
      </c>
      <c r="O108" s="45">
        <v>36</v>
      </c>
      <c r="P108" s="45">
        <v>3.5</v>
      </c>
      <c r="Q108" s="45"/>
      <c r="R108" s="45">
        <v>3</v>
      </c>
      <c r="S108" s="46">
        <f t="shared" si="37"/>
        <v>126</v>
      </c>
      <c r="T108" s="47"/>
      <c r="U108" s="47">
        <v>2</v>
      </c>
      <c r="V108" s="46"/>
      <c r="W108" s="46"/>
      <c r="X108" s="46"/>
      <c r="Y108" s="48">
        <f t="shared" si="38"/>
        <v>84</v>
      </c>
      <c r="Z108" s="47">
        <v>2</v>
      </c>
      <c r="AA108" s="49"/>
      <c r="AB108" s="49">
        <f t="shared" si="43"/>
        <v>126</v>
      </c>
      <c r="AC108" s="50">
        <f t="shared" si="44"/>
        <v>36</v>
      </c>
      <c r="AD108" s="49" t="s">
        <v>144</v>
      </c>
      <c r="AE108" s="49" t="s">
        <v>146</v>
      </c>
      <c r="AF108" s="51">
        <v>3.6</v>
      </c>
      <c r="AG108" s="49"/>
      <c r="AH108" s="49">
        <v>3</v>
      </c>
      <c r="AI108" s="49">
        <v>10.47</v>
      </c>
      <c r="AJ108" s="49">
        <f t="shared" si="39"/>
        <v>37.69</v>
      </c>
      <c r="AK108" s="49"/>
      <c r="AL108" s="49">
        <v>37.69</v>
      </c>
      <c r="AM108" s="51"/>
      <c r="AN108" s="51"/>
      <c r="AO108" s="47">
        <f t="shared" si="32"/>
        <v>20.94</v>
      </c>
      <c r="AP108" s="50"/>
      <c r="AQ108" s="49">
        <v>20.94</v>
      </c>
      <c r="AR108" s="49"/>
      <c r="AS108" s="49"/>
      <c r="AT108" s="47">
        <f t="shared" si="40"/>
        <v>20.94</v>
      </c>
      <c r="AU108" s="49"/>
      <c r="AV108" s="47"/>
      <c r="AW108" s="50"/>
      <c r="AX108" s="49"/>
      <c r="AY108" s="51">
        <v>20.94</v>
      </c>
      <c r="AZ108" s="51"/>
      <c r="BA108" s="51"/>
      <c r="BB108" s="49"/>
      <c r="BC108" s="46"/>
      <c r="BD108" s="46"/>
      <c r="BE108" s="47"/>
      <c r="BF108" s="46"/>
      <c r="BG108" s="46"/>
      <c r="BH108" s="46">
        <f t="shared" si="41"/>
        <v>37.69</v>
      </c>
      <c r="BI108" s="46">
        <f t="shared" si="42"/>
        <v>10.47</v>
      </c>
      <c r="BJ108" s="47">
        <v>23404</v>
      </c>
      <c r="BK108" s="47" t="e">
        <f>ROUND(#REF!,0)</f>
        <v>#REF!</v>
      </c>
      <c r="BL108" s="47" t="s">
        <v>358</v>
      </c>
      <c r="BO108" s="39"/>
    </row>
    <row r="109" spans="1:67" ht="18" customHeight="1" x14ac:dyDescent="0.25">
      <c r="A109" s="42">
        <v>101</v>
      </c>
      <c r="B109" s="78" t="s">
        <v>588</v>
      </c>
      <c r="C109" s="84" t="s">
        <v>589</v>
      </c>
      <c r="D109" s="42" t="s">
        <v>553</v>
      </c>
      <c r="E109" s="42"/>
      <c r="F109" s="42" t="s">
        <v>590</v>
      </c>
      <c r="G109" s="42" t="s">
        <v>152</v>
      </c>
      <c r="H109" s="42" t="s">
        <v>140</v>
      </c>
      <c r="I109" s="42" t="s">
        <v>591</v>
      </c>
      <c r="J109" s="42" t="s">
        <v>299</v>
      </c>
      <c r="K109" s="42"/>
      <c r="L109" s="42">
        <v>2024</v>
      </c>
      <c r="M109" s="42" t="s">
        <v>592</v>
      </c>
      <c r="N109" s="42" t="s">
        <v>593</v>
      </c>
      <c r="O109" s="45">
        <v>60</v>
      </c>
      <c r="P109" s="45">
        <v>4.5</v>
      </c>
      <c r="Q109" s="45">
        <v>3.5</v>
      </c>
      <c r="R109" s="45"/>
      <c r="S109" s="46">
        <f t="shared" si="37"/>
        <v>270</v>
      </c>
      <c r="T109" s="47"/>
      <c r="U109" s="47">
        <v>2</v>
      </c>
      <c r="V109" s="46"/>
      <c r="W109" s="46"/>
      <c r="X109" s="46"/>
      <c r="Y109" s="48">
        <f t="shared" si="38"/>
        <v>108</v>
      </c>
      <c r="Z109" s="47"/>
      <c r="AA109" s="49"/>
      <c r="AB109" s="49">
        <f t="shared" si="43"/>
        <v>270</v>
      </c>
      <c r="AC109" s="50">
        <f t="shared" si="44"/>
        <v>60</v>
      </c>
      <c r="AD109" s="46" t="s">
        <v>145</v>
      </c>
      <c r="AE109" s="46" t="s">
        <v>146</v>
      </c>
      <c r="AF109" s="48">
        <v>4.5</v>
      </c>
      <c r="AG109" s="46">
        <v>3.5</v>
      </c>
      <c r="AH109" s="49"/>
      <c r="AI109" s="47">
        <v>59</v>
      </c>
      <c r="AJ109" s="49">
        <f t="shared" si="39"/>
        <v>265.5</v>
      </c>
      <c r="AK109" s="49">
        <f>AF109*AI109</f>
        <v>265.5</v>
      </c>
      <c r="AL109" s="49"/>
      <c r="AM109" s="51"/>
      <c r="AN109" s="51"/>
      <c r="AO109" s="47">
        <f t="shared" si="32"/>
        <v>118</v>
      </c>
      <c r="AP109" s="50"/>
      <c r="AQ109" s="47">
        <v>118</v>
      </c>
      <c r="AR109" s="49"/>
      <c r="AS109" s="49"/>
      <c r="AT109" s="47">
        <f t="shared" si="40"/>
        <v>118</v>
      </c>
      <c r="AU109" s="49"/>
      <c r="AV109" s="47"/>
      <c r="AW109" s="50"/>
      <c r="AX109" s="49"/>
      <c r="AY109" s="50">
        <v>118</v>
      </c>
      <c r="AZ109" s="51"/>
      <c r="BA109" s="51"/>
      <c r="BB109" s="49"/>
      <c r="BC109" s="46"/>
      <c r="BD109" s="46"/>
      <c r="BE109" s="47"/>
      <c r="BF109" s="46"/>
      <c r="BG109" s="46"/>
      <c r="BH109" s="46">
        <f t="shared" si="41"/>
        <v>265.5</v>
      </c>
      <c r="BI109" s="46">
        <f t="shared" si="42"/>
        <v>59</v>
      </c>
      <c r="BJ109" s="47"/>
      <c r="BK109" s="47" t="e">
        <f>ROUND(#REF!,0)</f>
        <v>#REF!</v>
      </c>
      <c r="BL109" s="47" t="s">
        <v>412</v>
      </c>
      <c r="BO109" s="39"/>
    </row>
    <row r="110" spans="1:67" ht="18" customHeight="1" x14ac:dyDescent="0.25">
      <c r="A110" s="42">
        <v>102</v>
      </c>
      <c r="B110" s="78" t="s">
        <v>594</v>
      </c>
      <c r="C110" s="84" t="s">
        <v>595</v>
      </c>
      <c r="D110" s="42" t="s">
        <v>553</v>
      </c>
      <c r="E110" s="42"/>
      <c r="F110" s="42" t="s">
        <v>590</v>
      </c>
      <c r="G110" s="42" t="s">
        <v>152</v>
      </c>
      <c r="H110" s="42" t="s">
        <v>140</v>
      </c>
      <c r="I110" s="42" t="s">
        <v>596</v>
      </c>
      <c r="J110" s="42" t="s">
        <v>299</v>
      </c>
      <c r="K110" s="42"/>
      <c r="L110" s="42">
        <v>2024</v>
      </c>
      <c r="M110" s="42" t="s">
        <v>189</v>
      </c>
      <c r="N110" s="42" t="s">
        <v>593</v>
      </c>
      <c r="O110" s="45">
        <v>42</v>
      </c>
      <c r="P110" s="45">
        <v>4.5</v>
      </c>
      <c r="Q110" s="45">
        <v>3.5</v>
      </c>
      <c r="R110" s="45"/>
      <c r="S110" s="46">
        <f t="shared" si="37"/>
        <v>189</v>
      </c>
      <c r="T110" s="47"/>
      <c r="U110" s="47">
        <v>2</v>
      </c>
      <c r="V110" s="46"/>
      <c r="W110" s="46"/>
      <c r="X110" s="46"/>
      <c r="Y110" s="48">
        <f t="shared" si="38"/>
        <v>108</v>
      </c>
      <c r="Z110" s="47"/>
      <c r="AA110" s="49"/>
      <c r="AB110" s="49">
        <f t="shared" si="43"/>
        <v>189</v>
      </c>
      <c r="AC110" s="50">
        <f t="shared" si="44"/>
        <v>42</v>
      </c>
      <c r="AD110" s="46" t="s">
        <v>145</v>
      </c>
      <c r="AE110" s="46" t="s">
        <v>146</v>
      </c>
      <c r="AF110" s="48">
        <v>4.5</v>
      </c>
      <c r="AG110" s="46">
        <v>3.5</v>
      </c>
      <c r="AH110" s="49"/>
      <c r="AI110" s="47">
        <v>64</v>
      </c>
      <c r="AJ110" s="49">
        <f t="shared" si="39"/>
        <v>288</v>
      </c>
      <c r="AK110" s="49">
        <f>AF110*AI110</f>
        <v>288</v>
      </c>
      <c r="AL110" s="49"/>
      <c r="AM110" s="51"/>
      <c r="AN110" s="51"/>
      <c r="AO110" s="47">
        <f t="shared" si="32"/>
        <v>128</v>
      </c>
      <c r="AP110" s="50"/>
      <c r="AQ110" s="47">
        <v>128</v>
      </c>
      <c r="AR110" s="49"/>
      <c r="AS110" s="49"/>
      <c r="AT110" s="47">
        <f t="shared" si="40"/>
        <v>128</v>
      </c>
      <c r="AU110" s="49"/>
      <c r="AV110" s="47"/>
      <c r="AW110" s="50"/>
      <c r="AX110" s="49"/>
      <c r="AY110" s="50">
        <v>128</v>
      </c>
      <c r="AZ110" s="51"/>
      <c r="BA110" s="51"/>
      <c r="BB110" s="49"/>
      <c r="BC110" s="46"/>
      <c r="BD110" s="46"/>
      <c r="BE110" s="47"/>
      <c r="BF110" s="46"/>
      <c r="BG110" s="46"/>
      <c r="BH110" s="46">
        <f t="shared" si="41"/>
        <v>288</v>
      </c>
      <c r="BI110" s="46">
        <f t="shared" si="42"/>
        <v>64</v>
      </c>
      <c r="BJ110" s="47"/>
      <c r="BK110" s="47" t="e">
        <f>ROUND(#REF!,0)</f>
        <v>#REF!</v>
      </c>
      <c r="BL110" s="47" t="s">
        <v>412</v>
      </c>
      <c r="BO110" s="39"/>
    </row>
    <row r="111" spans="1:67" ht="18" customHeight="1" x14ac:dyDescent="0.25">
      <c r="A111" s="42">
        <v>103</v>
      </c>
      <c r="B111" s="78" t="s">
        <v>597</v>
      </c>
      <c r="C111" s="84" t="s">
        <v>598</v>
      </c>
      <c r="D111" s="42" t="s">
        <v>553</v>
      </c>
      <c r="E111" s="42"/>
      <c r="F111" s="42" t="s">
        <v>590</v>
      </c>
      <c r="G111" s="42" t="s">
        <v>152</v>
      </c>
      <c r="H111" s="42" t="s">
        <v>140</v>
      </c>
      <c r="I111" s="42" t="s">
        <v>599</v>
      </c>
      <c r="J111" s="42" t="s">
        <v>299</v>
      </c>
      <c r="K111" s="42"/>
      <c r="L111" s="42">
        <v>2024</v>
      </c>
      <c r="M111" s="42" t="s">
        <v>600</v>
      </c>
      <c r="N111" s="42" t="s">
        <v>593</v>
      </c>
      <c r="O111" s="45">
        <v>48</v>
      </c>
      <c r="P111" s="45">
        <v>4.5</v>
      </c>
      <c r="Q111" s="45">
        <v>3.5</v>
      </c>
      <c r="R111" s="45"/>
      <c r="S111" s="46">
        <f t="shared" si="37"/>
        <v>216</v>
      </c>
      <c r="T111" s="47"/>
      <c r="U111" s="47">
        <v>2</v>
      </c>
      <c r="V111" s="46"/>
      <c r="W111" s="46"/>
      <c r="X111" s="46"/>
      <c r="Y111" s="48">
        <f t="shared" si="38"/>
        <v>108</v>
      </c>
      <c r="Z111" s="47"/>
      <c r="AA111" s="49"/>
      <c r="AB111" s="49">
        <f t="shared" si="43"/>
        <v>216</v>
      </c>
      <c r="AC111" s="50">
        <f t="shared" si="44"/>
        <v>48</v>
      </c>
      <c r="AD111" s="46" t="s">
        <v>145</v>
      </c>
      <c r="AE111" s="46" t="s">
        <v>146</v>
      </c>
      <c r="AF111" s="48">
        <v>4.5</v>
      </c>
      <c r="AG111" s="46">
        <v>3.5</v>
      </c>
      <c r="AH111" s="49"/>
      <c r="AI111" s="47">
        <v>36</v>
      </c>
      <c r="AJ111" s="49">
        <f t="shared" si="39"/>
        <v>162</v>
      </c>
      <c r="AK111" s="49">
        <f>AF111*AI111</f>
        <v>162</v>
      </c>
      <c r="AL111" s="49"/>
      <c r="AM111" s="51"/>
      <c r="AN111" s="51"/>
      <c r="AO111" s="47">
        <f t="shared" si="32"/>
        <v>72</v>
      </c>
      <c r="AP111" s="50"/>
      <c r="AQ111" s="47">
        <v>72</v>
      </c>
      <c r="AR111" s="49"/>
      <c r="AS111" s="49"/>
      <c r="AT111" s="47">
        <f t="shared" si="40"/>
        <v>72</v>
      </c>
      <c r="AU111" s="49"/>
      <c r="AV111" s="47"/>
      <c r="AW111" s="50"/>
      <c r="AX111" s="49"/>
      <c r="AY111" s="50">
        <v>72</v>
      </c>
      <c r="AZ111" s="51"/>
      <c r="BA111" s="51"/>
      <c r="BB111" s="49"/>
      <c r="BC111" s="46"/>
      <c r="BD111" s="46"/>
      <c r="BE111" s="47"/>
      <c r="BF111" s="46"/>
      <c r="BG111" s="46"/>
      <c r="BH111" s="46">
        <f t="shared" si="41"/>
        <v>162</v>
      </c>
      <c r="BI111" s="46">
        <f t="shared" si="42"/>
        <v>36</v>
      </c>
      <c r="BJ111" s="47"/>
      <c r="BK111" s="47" t="e">
        <f>ROUND(#REF!,0)</f>
        <v>#REF!</v>
      </c>
      <c r="BL111" s="47" t="s">
        <v>412</v>
      </c>
      <c r="BO111" s="39"/>
    </row>
    <row r="112" spans="1:67" ht="18" customHeight="1" x14ac:dyDescent="0.25">
      <c r="A112" s="42">
        <v>104</v>
      </c>
      <c r="B112" s="78" t="s">
        <v>601</v>
      </c>
      <c r="C112" s="84" t="s">
        <v>602</v>
      </c>
      <c r="D112" s="42" t="s">
        <v>553</v>
      </c>
      <c r="E112" s="42"/>
      <c r="F112" s="42" t="s">
        <v>590</v>
      </c>
      <c r="G112" s="42" t="s">
        <v>152</v>
      </c>
      <c r="H112" s="42" t="s">
        <v>140</v>
      </c>
      <c r="I112" s="42" t="s">
        <v>603</v>
      </c>
      <c r="J112" s="42" t="s">
        <v>299</v>
      </c>
      <c r="K112" s="42"/>
      <c r="L112" s="42">
        <v>2024</v>
      </c>
      <c r="M112" s="42" t="s">
        <v>189</v>
      </c>
      <c r="N112" s="42" t="s">
        <v>145</v>
      </c>
      <c r="O112" s="45">
        <v>42</v>
      </c>
      <c r="P112" s="45">
        <v>4.5</v>
      </c>
      <c r="Q112" s="45">
        <v>3.5</v>
      </c>
      <c r="R112" s="45"/>
      <c r="S112" s="46">
        <f t="shared" si="37"/>
        <v>189</v>
      </c>
      <c r="T112" s="47"/>
      <c r="U112" s="47">
        <v>2</v>
      </c>
      <c r="V112" s="46"/>
      <c r="W112" s="46"/>
      <c r="X112" s="46"/>
      <c r="Y112" s="48">
        <f t="shared" si="38"/>
        <v>108</v>
      </c>
      <c r="Z112" s="47"/>
      <c r="AA112" s="49"/>
      <c r="AB112" s="49">
        <f t="shared" si="43"/>
        <v>189</v>
      </c>
      <c r="AC112" s="50">
        <f t="shared" si="44"/>
        <v>42</v>
      </c>
      <c r="AD112" s="49" t="s">
        <v>145</v>
      </c>
      <c r="AE112" s="49" t="s">
        <v>146</v>
      </c>
      <c r="AF112" s="48">
        <v>4.5</v>
      </c>
      <c r="AG112" s="46">
        <v>3.5</v>
      </c>
      <c r="AH112" s="49"/>
      <c r="AI112" s="50">
        <v>35</v>
      </c>
      <c r="AJ112" s="49">
        <f t="shared" si="39"/>
        <v>157.5</v>
      </c>
      <c r="AK112" s="49">
        <f>AF112*AI112</f>
        <v>157.5</v>
      </c>
      <c r="AL112" s="49"/>
      <c r="AM112" s="51"/>
      <c r="AN112" s="51"/>
      <c r="AO112" s="47">
        <f t="shared" si="32"/>
        <v>70</v>
      </c>
      <c r="AP112" s="50"/>
      <c r="AQ112" s="50">
        <v>70</v>
      </c>
      <c r="AR112" s="49"/>
      <c r="AS112" s="49"/>
      <c r="AT112" s="47">
        <f t="shared" si="40"/>
        <v>70</v>
      </c>
      <c r="AU112" s="49"/>
      <c r="AV112" s="47"/>
      <c r="AW112" s="50"/>
      <c r="AX112" s="49">
        <v>6</v>
      </c>
      <c r="AY112" s="50">
        <v>64</v>
      </c>
      <c r="AZ112" s="51"/>
      <c r="BA112" s="51"/>
      <c r="BB112" s="49"/>
      <c r="BC112" s="46"/>
      <c r="BD112" s="46"/>
      <c r="BE112" s="47"/>
      <c r="BF112" s="46"/>
      <c r="BG112" s="46"/>
      <c r="BH112" s="46">
        <f t="shared" si="41"/>
        <v>157.5</v>
      </c>
      <c r="BI112" s="46">
        <f t="shared" si="42"/>
        <v>35</v>
      </c>
      <c r="BJ112" s="47"/>
      <c r="BK112" s="47" t="e">
        <f>ROUND(#REF!,0)</f>
        <v>#REF!</v>
      </c>
      <c r="BL112" s="47" t="s">
        <v>412</v>
      </c>
      <c r="BO112" s="39"/>
    </row>
    <row r="113" spans="1:279" ht="18" customHeight="1" x14ac:dyDescent="0.25">
      <c r="A113" s="42">
        <v>105</v>
      </c>
      <c r="B113" s="42" t="s">
        <v>604</v>
      </c>
      <c r="C113" s="42" t="s">
        <v>605</v>
      </c>
      <c r="D113" s="42" t="s">
        <v>606</v>
      </c>
      <c r="E113" s="42" t="s">
        <v>607</v>
      </c>
      <c r="F113" s="42" t="s">
        <v>509</v>
      </c>
      <c r="G113" s="42" t="s">
        <v>152</v>
      </c>
      <c r="H113" s="42" t="s">
        <v>140</v>
      </c>
      <c r="I113" s="42" t="s">
        <v>608</v>
      </c>
      <c r="J113" s="42" t="s">
        <v>299</v>
      </c>
      <c r="K113" s="42" t="s">
        <v>142</v>
      </c>
      <c r="L113" s="42">
        <v>2011</v>
      </c>
      <c r="M113" s="45" t="s">
        <v>609</v>
      </c>
      <c r="N113" s="42" t="s">
        <v>144</v>
      </c>
      <c r="O113" s="45">
        <v>21</v>
      </c>
      <c r="P113" s="45">
        <v>7.2</v>
      </c>
      <c r="Q113" s="45">
        <v>5.0999999999999996</v>
      </c>
      <c r="R113" s="45">
        <v>2.1</v>
      </c>
      <c r="S113" s="46">
        <f t="shared" si="37"/>
        <v>151.20000000000002</v>
      </c>
      <c r="T113" s="47">
        <v>4</v>
      </c>
      <c r="U113" s="47">
        <v>2</v>
      </c>
      <c r="V113" s="46"/>
      <c r="W113" s="46"/>
      <c r="X113" s="46"/>
      <c r="Y113" s="48">
        <f t="shared" si="38"/>
        <v>172.8</v>
      </c>
      <c r="Z113" s="47">
        <v>2</v>
      </c>
      <c r="AA113" s="49"/>
      <c r="AB113" s="49">
        <f t="shared" si="43"/>
        <v>151.20000000000002</v>
      </c>
      <c r="AC113" s="50">
        <f t="shared" si="44"/>
        <v>21</v>
      </c>
      <c r="AD113" s="49" t="s">
        <v>144</v>
      </c>
      <c r="AE113" s="49" t="s">
        <v>146</v>
      </c>
      <c r="AF113" s="51">
        <v>7.2</v>
      </c>
      <c r="AG113" s="49">
        <v>5.0999999999999996</v>
      </c>
      <c r="AH113" s="49">
        <v>2.1</v>
      </c>
      <c r="AI113" s="50">
        <v>90</v>
      </c>
      <c r="AJ113" s="51">
        <f t="shared" si="39"/>
        <v>648</v>
      </c>
      <c r="AK113" s="51"/>
      <c r="AL113" s="49">
        <f>AG113*AI113</f>
        <v>458.99999999999994</v>
      </c>
      <c r="AM113" s="51">
        <f>AH113*AI113</f>
        <v>189</v>
      </c>
      <c r="AN113" s="51"/>
      <c r="AO113" s="47">
        <f t="shared" si="32"/>
        <v>180</v>
      </c>
      <c r="AP113" s="50"/>
      <c r="AQ113" s="50">
        <v>180</v>
      </c>
      <c r="AR113" s="49"/>
      <c r="AS113" s="49">
        <f>AI113*2*2</f>
        <v>360</v>
      </c>
      <c r="AT113" s="47">
        <f t="shared" si="40"/>
        <v>180</v>
      </c>
      <c r="AU113" s="50"/>
      <c r="AV113" s="47"/>
      <c r="AW113" s="50"/>
      <c r="AX113" s="49">
        <v>180</v>
      </c>
      <c r="AY113" s="50"/>
      <c r="AZ113" s="50"/>
      <c r="BA113" s="50"/>
      <c r="BB113" s="49"/>
      <c r="BC113" s="46"/>
      <c r="BD113" s="46"/>
      <c r="BE113" s="47"/>
      <c r="BF113" s="46"/>
      <c r="BG113" s="46"/>
      <c r="BH113" s="46">
        <f t="shared" si="41"/>
        <v>648</v>
      </c>
      <c r="BI113" s="47">
        <f t="shared" si="42"/>
        <v>90</v>
      </c>
      <c r="BJ113" s="47">
        <v>72940</v>
      </c>
      <c r="BK113" s="47" t="e">
        <f>ROUND(#REF!,0)</f>
        <v>#REF!</v>
      </c>
      <c r="BL113" s="47" t="s">
        <v>147</v>
      </c>
      <c r="BO113" s="39"/>
    </row>
    <row r="114" spans="1:279" ht="18" customHeight="1" x14ac:dyDescent="0.25">
      <c r="A114" s="42">
        <v>106</v>
      </c>
      <c r="B114" s="42" t="s">
        <v>610</v>
      </c>
      <c r="C114" s="42" t="s">
        <v>611</v>
      </c>
      <c r="D114" s="42" t="s">
        <v>612</v>
      </c>
      <c r="E114" s="42" t="s">
        <v>613</v>
      </c>
      <c r="F114" s="42" t="s">
        <v>614</v>
      </c>
      <c r="G114" s="42" t="s">
        <v>152</v>
      </c>
      <c r="H114" s="42" t="s">
        <v>140</v>
      </c>
      <c r="I114" s="42" t="s">
        <v>278</v>
      </c>
      <c r="J114" s="42"/>
      <c r="K114" s="42" t="s">
        <v>153</v>
      </c>
      <c r="L114" s="42">
        <v>1978</v>
      </c>
      <c r="M114" s="42" t="s">
        <v>615</v>
      </c>
      <c r="N114" s="42" t="s">
        <v>144</v>
      </c>
      <c r="O114" s="45">
        <v>25</v>
      </c>
      <c r="P114" s="45">
        <v>3.7</v>
      </c>
      <c r="Q114" s="45">
        <v>3.4</v>
      </c>
      <c r="R114" s="45"/>
      <c r="S114" s="46">
        <f t="shared" si="37"/>
        <v>92.5</v>
      </c>
      <c r="T114" s="47">
        <v>4</v>
      </c>
      <c r="U114" s="47">
        <v>2</v>
      </c>
      <c r="V114" s="46"/>
      <c r="W114" s="46"/>
      <c r="X114" s="46"/>
      <c r="Y114" s="48">
        <f t="shared" si="38"/>
        <v>88.800000000000011</v>
      </c>
      <c r="Z114" s="47">
        <v>2</v>
      </c>
      <c r="AA114" s="49"/>
      <c r="AB114" s="49">
        <f t="shared" si="43"/>
        <v>92.5</v>
      </c>
      <c r="AC114" s="50">
        <f t="shared" si="44"/>
        <v>25</v>
      </c>
      <c r="AD114" s="49" t="s">
        <v>145</v>
      </c>
      <c r="AE114" s="49" t="s">
        <v>146</v>
      </c>
      <c r="AF114" s="51">
        <v>3.7</v>
      </c>
      <c r="AG114" s="49">
        <v>3.7</v>
      </c>
      <c r="AH114" s="49"/>
      <c r="AI114" s="54">
        <v>27</v>
      </c>
      <c r="AJ114" s="52">
        <f t="shared" si="39"/>
        <v>99.9</v>
      </c>
      <c r="AK114" s="53">
        <f>AF114*AI114-AL114-AM114-AN114</f>
        <v>99.9</v>
      </c>
      <c r="AL114" s="49"/>
      <c r="AM114" s="51"/>
      <c r="AN114" s="51"/>
      <c r="AO114" s="47">
        <f t="shared" si="32"/>
        <v>10</v>
      </c>
      <c r="AP114" s="50">
        <v>10</v>
      </c>
      <c r="AQ114" s="50"/>
      <c r="AR114" s="49"/>
      <c r="AS114" s="49"/>
      <c r="AT114" s="47">
        <f t="shared" si="40"/>
        <v>19</v>
      </c>
      <c r="AU114" s="50"/>
      <c r="AV114" s="47"/>
      <c r="AW114" s="50"/>
      <c r="AX114" s="53">
        <v>19</v>
      </c>
      <c r="AY114" s="50"/>
      <c r="AZ114" s="50"/>
      <c r="BA114" s="50"/>
      <c r="BB114" s="49"/>
      <c r="BC114" s="46"/>
      <c r="BD114" s="46"/>
      <c r="BE114" s="47"/>
      <c r="BF114" s="46"/>
      <c r="BG114" s="46"/>
      <c r="BH114" s="46">
        <f t="shared" si="41"/>
        <v>99.9</v>
      </c>
      <c r="BI114" s="47">
        <f t="shared" si="42"/>
        <v>27</v>
      </c>
      <c r="BJ114" s="47">
        <v>21506</v>
      </c>
      <c r="BK114" s="47" t="e">
        <f>ROUND(#REF!,0)</f>
        <v>#REF!</v>
      </c>
      <c r="BL114" s="47" t="s">
        <v>147</v>
      </c>
      <c r="BO114" s="39"/>
    </row>
    <row r="115" spans="1:279" ht="18" customHeight="1" x14ac:dyDescent="0.25">
      <c r="A115" s="42">
        <v>107</v>
      </c>
      <c r="B115" s="42" t="s">
        <v>616</v>
      </c>
      <c r="C115" s="42" t="s">
        <v>617</v>
      </c>
      <c r="D115" s="42" t="s">
        <v>612</v>
      </c>
      <c r="E115" s="42" t="s">
        <v>618</v>
      </c>
      <c r="F115" s="42" t="s">
        <v>619</v>
      </c>
      <c r="G115" s="42" t="s">
        <v>152</v>
      </c>
      <c r="H115" s="42" t="s">
        <v>140</v>
      </c>
      <c r="I115" s="42" t="s">
        <v>278</v>
      </c>
      <c r="J115" s="42"/>
      <c r="K115" s="42" t="s">
        <v>478</v>
      </c>
      <c r="L115" s="42"/>
      <c r="M115" s="42" t="s">
        <v>387</v>
      </c>
      <c r="N115" s="42" t="s">
        <v>144</v>
      </c>
      <c r="O115" s="45">
        <v>34</v>
      </c>
      <c r="P115" s="83">
        <v>4.2</v>
      </c>
      <c r="Q115" s="45">
        <v>3</v>
      </c>
      <c r="R115" s="45">
        <f>0.3+0.3</f>
        <v>0.6</v>
      </c>
      <c r="S115" s="46">
        <f t="shared" si="37"/>
        <v>142.80000000000001</v>
      </c>
      <c r="T115" s="47">
        <v>4</v>
      </c>
      <c r="U115" s="47">
        <v>2</v>
      </c>
      <c r="V115" s="46"/>
      <c r="W115" s="46"/>
      <c r="X115" s="46"/>
      <c r="Y115" s="48">
        <f t="shared" si="38"/>
        <v>100.80000000000001</v>
      </c>
      <c r="Z115" s="47">
        <v>2</v>
      </c>
      <c r="AA115" s="49"/>
      <c r="AB115" s="49">
        <f t="shared" si="43"/>
        <v>142.80000000000001</v>
      </c>
      <c r="AC115" s="50">
        <f t="shared" si="44"/>
        <v>34</v>
      </c>
      <c r="AD115" s="49" t="s">
        <v>144</v>
      </c>
      <c r="AE115" s="49" t="s">
        <v>146</v>
      </c>
      <c r="AF115" s="51">
        <v>4.2</v>
      </c>
      <c r="AG115" s="49">
        <v>4.2</v>
      </c>
      <c r="AH115" s="49"/>
      <c r="AI115" s="50">
        <v>45</v>
      </c>
      <c r="AJ115" s="51">
        <f t="shared" si="39"/>
        <v>189</v>
      </c>
      <c r="AK115" s="51"/>
      <c r="AL115" s="49">
        <f>AF115*AI115</f>
        <v>189</v>
      </c>
      <c r="AM115" s="51"/>
      <c r="AN115" s="51"/>
      <c r="AO115" s="47">
        <f t="shared" si="32"/>
        <v>10</v>
      </c>
      <c r="AP115" s="50">
        <v>10</v>
      </c>
      <c r="AQ115" s="50"/>
      <c r="AR115" s="49"/>
      <c r="AS115" s="49"/>
      <c r="AT115" s="47">
        <f t="shared" si="40"/>
        <v>24</v>
      </c>
      <c r="AU115" s="50"/>
      <c r="AV115" s="47"/>
      <c r="AW115" s="50"/>
      <c r="AX115" s="53">
        <v>24</v>
      </c>
      <c r="AY115" s="50"/>
      <c r="AZ115" s="50"/>
      <c r="BA115" s="50"/>
      <c r="BB115" s="49"/>
      <c r="BC115" s="46"/>
      <c r="BD115" s="46"/>
      <c r="BE115" s="47"/>
      <c r="BF115" s="46"/>
      <c r="BG115" s="46"/>
      <c r="BH115" s="46">
        <f t="shared" si="41"/>
        <v>189</v>
      </c>
      <c r="BI115" s="47">
        <f t="shared" si="42"/>
        <v>45</v>
      </c>
      <c r="BJ115" s="47">
        <v>27440</v>
      </c>
      <c r="BK115" s="47" t="e">
        <f>ROUND(#REF!,0)</f>
        <v>#REF!</v>
      </c>
      <c r="BL115" s="47" t="s">
        <v>147</v>
      </c>
      <c r="BO115" s="39"/>
    </row>
    <row r="116" spans="1:279" ht="18" customHeight="1" x14ac:dyDescent="0.25">
      <c r="A116" s="42">
        <v>108</v>
      </c>
      <c r="B116" s="42" t="s">
        <v>620</v>
      </c>
      <c r="C116" s="42" t="s">
        <v>621</v>
      </c>
      <c r="D116" s="42" t="s">
        <v>612</v>
      </c>
      <c r="E116" s="42" t="s">
        <v>622</v>
      </c>
      <c r="F116" s="42" t="s">
        <v>623</v>
      </c>
      <c r="G116" s="42" t="s">
        <v>152</v>
      </c>
      <c r="H116" s="42" t="s">
        <v>140</v>
      </c>
      <c r="I116" s="42" t="s">
        <v>278</v>
      </c>
      <c r="J116" s="42"/>
      <c r="K116" s="42" t="s">
        <v>171</v>
      </c>
      <c r="L116" s="42">
        <v>1978</v>
      </c>
      <c r="M116" s="42" t="s">
        <v>217</v>
      </c>
      <c r="N116" s="42" t="s">
        <v>144</v>
      </c>
      <c r="O116" s="45">
        <v>35.200000000000003</v>
      </c>
      <c r="P116" s="45">
        <v>3.6</v>
      </c>
      <c r="Q116" s="45">
        <v>3.2</v>
      </c>
      <c r="R116" s="45"/>
      <c r="S116" s="46">
        <f t="shared" si="37"/>
        <v>126.72000000000001</v>
      </c>
      <c r="T116" s="47">
        <v>4</v>
      </c>
      <c r="U116" s="47">
        <v>2</v>
      </c>
      <c r="V116" s="46">
        <v>40</v>
      </c>
      <c r="W116" s="46"/>
      <c r="X116" s="46"/>
      <c r="Y116" s="48">
        <f t="shared" si="38"/>
        <v>86.4</v>
      </c>
      <c r="Z116" s="47">
        <v>2</v>
      </c>
      <c r="AA116" s="49">
        <v>11.64</v>
      </c>
      <c r="AB116" s="49">
        <f t="shared" si="43"/>
        <v>126.72000000000001</v>
      </c>
      <c r="AC116" s="50">
        <f t="shared" si="44"/>
        <v>35.200000000000003</v>
      </c>
      <c r="AD116" s="49" t="s">
        <v>144</v>
      </c>
      <c r="AE116" s="49" t="s">
        <v>146</v>
      </c>
      <c r="AF116" s="51">
        <v>3.6</v>
      </c>
      <c r="AG116" s="49">
        <v>3.6</v>
      </c>
      <c r="AH116" s="49"/>
      <c r="AI116" s="54">
        <v>25</v>
      </c>
      <c r="AJ116" s="52">
        <f t="shared" si="39"/>
        <v>90</v>
      </c>
      <c r="AK116" s="51"/>
      <c r="AL116" s="53">
        <f>AF116*AI116</f>
        <v>90</v>
      </c>
      <c r="AM116" s="51"/>
      <c r="AN116" s="51"/>
      <c r="AO116" s="47">
        <f t="shared" si="32"/>
        <v>10</v>
      </c>
      <c r="AP116" s="50">
        <v>10</v>
      </c>
      <c r="AQ116" s="50"/>
      <c r="AR116" s="49"/>
      <c r="AS116" s="49"/>
      <c r="AT116" s="47">
        <f t="shared" si="40"/>
        <v>10</v>
      </c>
      <c r="AU116" s="50"/>
      <c r="AV116" s="47"/>
      <c r="AW116" s="50"/>
      <c r="AX116" s="53">
        <v>10</v>
      </c>
      <c r="AY116" s="50"/>
      <c r="AZ116" s="50"/>
      <c r="BA116" s="50"/>
      <c r="BB116" s="49"/>
      <c r="BC116" s="53">
        <v>2</v>
      </c>
      <c r="BD116" s="46">
        <v>31.07</v>
      </c>
      <c r="BE116" s="47"/>
      <c r="BF116" s="46"/>
      <c r="BG116" s="46"/>
      <c r="BH116" s="46">
        <f t="shared" si="41"/>
        <v>90</v>
      </c>
      <c r="BI116" s="47">
        <f t="shared" si="42"/>
        <v>25</v>
      </c>
      <c r="BJ116" s="47">
        <v>25178</v>
      </c>
      <c r="BK116" s="47" t="e">
        <f>ROUND(#REF!,0)</f>
        <v>#REF!</v>
      </c>
      <c r="BL116" s="47" t="s">
        <v>147</v>
      </c>
      <c r="BO116" s="39"/>
    </row>
    <row r="117" spans="1:279" ht="18" customHeight="1" x14ac:dyDescent="0.25">
      <c r="A117" s="42">
        <v>109</v>
      </c>
      <c r="B117" s="45" t="s">
        <v>624</v>
      </c>
      <c r="C117" s="45" t="s">
        <v>625</v>
      </c>
      <c r="D117" s="45" t="s">
        <v>612</v>
      </c>
      <c r="E117" s="45" t="s">
        <v>626</v>
      </c>
      <c r="F117" s="45" t="s">
        <v>627</v>
      </c>
      <c r="G117" s="42" t="s">
        <v>152</v>
      </c>
      <c r="H117" s="45" t="s">
        <v>140</v>
      </c>
      <c r="I117" s="45" t="s">
        <v>278</v>
      </c>
      <c r="J117" s="45"/>
      <c r="K117" s="45" t="s">
        <v>478</v>
      </c>
      <c r="L117" s="45">
        <v>1978</v>
      </c>
      <c r="M117" s="45" t="s">
        <v>628</v>
      </c>
      <c r="N117" s="45" t="s">
        <v>144</v>
      </c>
      <c r="O117" s="45">
        <v>33.799999999999997</v>
      </c>
      <c r="P117" s="83">
        <v>4.0999999999999996</v>
      </c>
      <c r="Q117" s="45">
        <v>3.5</v>
      </c>
      <c r="R117" s="45"/>
      <c r="S117" s="46">
        <f t="shared" si="37"/>
        <v>138.57999999999998</v>
      </c>
      <c r="T117" s="47">
        <v>4</v>
      </c>
      <c r="U117" s="47">
        <v>2</v>
      </c>
      <c r="V117" s="46">
        <v>16</v>
      </c>
      <c r="W117" s="46"/>
      <c r="X117" s="46"/>
      <c r="Y117" s="48">
        <f t="shared" si="38"/>
        <v>98.399999999999991</v>
      </c>
      <c r="Z117" s="47">
        <v>2</v>
      </c>
      <c r="AA117" s="49">
        <v>11.64</v>
      </c>
      <c r="AB117" s="49">
        <f t="shared" si="43"/>
        <v>138.57999999999998</v>
      </c>
      <c r="AC117" s="50">
        <f t="shared" si="44"/>
        <v>33.799999999999997</v>
      </c>
      <c r="AD117" s="53" t="s">
        <v>199</v>
      </c>
      <c r="AE117" s="49" t="s">
        <v>146</v>
      </c>
      <c r="AF117" s="51">
        <v>4.5</v>
      </c>
      <c r="AG117" s="49">
        <v>4.5</v>
      </c>
      <c r="AH117" s="49"/>
      <c r="AI117" s="50">
        <v>41</v>
      </c>
      <c r="AJ117" s="51">
        <f t="shared" si="39"/>
        <v>184.5</v>
      </c>
      <c r="AK117" s="53">
        <v>184.5</v>
      </c>
      <c r="AL117" s="49"/>
      <c r="AM117" s="51"/>
      <c r="AN117" s="51"/>
      <c r="AO117" s="47">
        <f t="shared" si="32"/>
        <v>10</v>
      </c>
      <c r="AP117" s="50">
        <v>10</v>
      </c>
      <c r="AQ117" s="50"/>
      <c r="AR117" s="49"/>
      <c r="AS117" s="49"/>
      <c r="AT117" s="47">
        <f t="shared" si="40"/>
        <v>16</v>
      </c>
      <c r="AU117" s="50">
        <v>16</v>
      </c>
      <c r="AV117" s="47">
        <f>AU117</f>
        <v>16</v>
      </c>
      <c r="AW117" s="50">
        <f>AU117</f>
        <v>16</v>
      </c>
      <c r="AX117" s="49"/>
      <c r="AY117" s="50"/>
      <c r="AZ117" s="50"/>
      <c r="BA117" s="50"/>
      <c r="BB117" s="49"/>
      <c r="BC117" s="46">
        <v>4</v>
      </c>
      <c r="BD117" s="46">
        <v>31.07</v>
      </c>
      <c r="BE117" s="47"/>
      <c r="BF117" s="46"/>
      <c r="BG117" s="46"/>
      <c r="BH117" s="46">
        <f t="shared" si="41"/>
        <v>184.5</v>
      </c>
      <c r="BI117" s="47">
        <f t="shared" si="42"/>
        <v>41</v>
      </c>
      <c r="BJ117" s="47">
        <v>28584</v>
      </c>
      <c r="BK117" s="47" t="e">
        <f>ROUND(#REF!,0)</f>
        <v>#REF!</v>
      </c>
      <c r="BL117" s="47" t="s">
        <v>147</v>
      </c>
      <c r="BM117" s="85"/>
      <c r="BN117" s="86"/>
      <c r="BO117" s="86"/>
      <c r="BP117" s="85"/>
      <c r="BQ117" s="85"/>
      <c r="BR117" s="85"/>
      <c r="BS117" s="85"/>
      <c r="BT117" s="85"/>
      <c r="BU117" s="85"/>
      <c r="BV117" s="85"/>
      <c r="BW117" s="85"/>
      <c r="BX117" s="85"/>
      <c r="BY117" s="85"/>
      <c r="BZ117" s="85"/>
      <c r="CA117" s="85"/>
      <c r="CB117" s="85"/>
      <c r="CC117" s="85"/>
      <c r="CD117" s="85"/>
      <c r="CE117" s="85"/>
      <c r="CF117" s="85"/>
      <c r="CG117" s="85"/>
      <c r="CH117" s="85"/>
      <c r="CI117" s="85"/>
      <c r="CJ117" s="85"/>
      <c r="CK117" s="85"/>
      <c r="CL117" s="85"/>
      <c r="CM117" s="85"/>
      <c r="CN117" s="85"/>
      <c r="CO117" s="85"/>
      <c r="CP117" s="85"/>
      <c r="CQ117" s="85"/>
      <c r="CR117" s="85"/>
      <c r="CS117" s="85"/>
      <c r="CT117" s="85"/>
      <c r="CU117" s="85"/>
      <c r="CV117" s="85"/>
      <c r="CW117" s="85"/>
      <c r="CX117" s="85"/>
      <c r="CY117" s="85"/>
      <c r="CZ117" s="85"/>
      <c r="DA117" s="85"/>
      <c r="DB117" s="85"/>
      <c r="DC117" s="85"/>
      <c r="DD117" s="85"/>
      <c r="DE117" s="85"/>
      <c r="DF117" s="85"/>
      <c r="DG117" s="85"/>
      <c r="DH117" s="85"/>
      <c r="DI117" s="85"/>
      <c r="DJ117" s="85"/>
      <c r="DK117" s="85"/>
      <c r="DL117" s="85"/>
      <c r="DM117" s="85"/>
      <c r="DN117" s="85"/>
      <c r="DO117" s="85"/>
      <c r="DP117" s="85"/>
      <c r="DQ117" s="85"/>
      <c r="DR117" s="85"/>
      <c r="DS117" s="85"/>
      <c r="DT117" s="85"/>
      <c r="DU117" s="85"/>
      <c r="DV117" s="85"/>
      <c r="DW117" s="85"/>
      <c r="DX117" s="85"/>
      <c r="DY117" s="85"/>
      <c r="DZ117" s="85"/>
      <c r="EA117" s="85"/>
      <c r="EB117" s="85"/>
      <c r="EC117" s="85"/>
      <c r="ED117" s="85"/>
      <c r="EE117" s="85"/>
      <c r="EF117" s="85"/>
      <c r="EG117" s="85"/>
      <c r="EH117" s="85"/>
      <c r="EI117" s="85"/>
      <c r="EJ117" s="85"/>
      <c r="EK117" s="85"/>
      <c r="EL117" s="85"/>
      <c r="EM117" s="85"/>
      <c r="EN117" s="85"/>
      <c r="EO117" s="85"/>
      <c r="EP117" s="85"/>
      <c r="EQ117" s="85"/>
      <c r="ER117" s="85"/>
      <c r="ES117" s="85"/>
      <c r="ET117" s="85"/>
      <c r="EU117" s="85"/>
      <c r="EV117" s="85"/>
      <c r="EW117" s="85"/>
      <c r="EX117" s="85"/>
      <c r="EY117" s="85"/>
      <c r="EZ117" s="85"/>
      <c r="FA117" s="85"/>
      <c r="FB117" s="85"/>
      <c r="FC117" s="85"/>
      <c r="FD117" s="85"/>
      <c r="FE117" s="85"/>
      <c r="FF117" s="85"/>
      <c r="FG117" s="85"/>
      <c r="FH117" s="85"/>
      <c r="FI117" s="85"/>
      <c r="FJ117" s="85"/>
      <c r="FK117" s="85"/>
      <c r="FL117" s="85"/>
      <c r="FM117" s="85"/>
      <c r="FN117" s="85"/>
      <c r="FO117" s="85"/>
      <c r="FP117" s="85"/>
      <c r="FQ117" s="85"/>
      <c r="FR117" s="85"/>
      <c r="FS117" s="85"/>
      <c r="FT117" s="85"/>
      <c r="FU117" s="85"/>
      <c r="FV117" s="85"/>
      <c r="FW117" s="85"/>
      <c r="FX117" s="85"/>
      <c r="FY117" s="85"/>
      <c r="FZ117" s="85"/>
      <c r="GA117" s="85"/>
      <c r="GB117" s="85"/>
      <c r="GC117" s="85"/>
      <c r="GD117" s="85"/>
      <c r="GE117" s="85"/>
      <c r="GF117" s="85"/>
      <c r="GG117" s="85"/>
      <c r="GH117" s="85"/>
      <c r="GI117" s="85"/>
      <c r="GJ117" s="85"/>
      <c r="GK117" s="85"/>
      <c r="GL117" s="85"/>
      <c r="GM117" s="85"/>
      <c r="GN117" s="85"/>
      <c r="GO117" s="85"/>
      <c r="GP117" s="85"/>
      <c r="GQ117" s="85"/>
      <c r="GR117" s="85"/>
      <c r="GS117" s="85"/>
      <c r="GT117" s="85"/>
      <c r="GU117" s="85"/>
      <c r="GV117" s="85"/>
      <c r="GW117" s="85"/>
      <c r="GX117" s="85"/>
      <c r="GY117" s="85"/>
      <c r="GZ117" s="85"/>
      <c r="HA117" s="85"/>
      <c r="HB117" s="85"/>
      <c r="HC117" s="85"/>
      <c r="HD117" s="85"/>
      <c r="HE117" s="85"/>
      <c r="HF117" s="85"/>
      <c r="HG117" s="85"/>
      <c r="HH117" s="85"/>
      <c r="HI117" s="85"/>
      <c r="HJ117" s="85"/>
      <c r="HK117" s="85"/>
      <c r="HL117" s="85"/>
      <c r="HM117" s="85"/>
      <c r="HN117" s="85"/>
      <c r="HO117" s="85"/>
      <c r="HP117" s="85"/>
      <c r="HQ117" s="85"/>
      <c r="HR117" s="85"/>
      <c r="HS117" s="85"/>
      <c r="HT117" s="85"/>
      <c r="HU117" s="85"/>
      <c r="HV117" s="85"/>
      <c r="HW117" s="85"/>
      <c r="HX117" s="85"/>
      <c r="HY117" s="85"/>
      <c r="HZ117" s="85"/>
      <c r="IA117" s="85"/>
      <c r="IB117" s="85"/>
      <c r="IC117" s="85"/>
      <c r="ID117" s="85"/>
      <c r="IE117" s="85"/>
      <c r="IF117" s="85"/>
      <c r="IG117" s="85"/>
      <c r="IH117" s="85"/>
      <c r="II117" s="85"/>
      <c r="IJ117" s="85"/>
      <c r="IK117" s="85"/>
      <c r="IL117" s="85"/>
      <c r="IM117" s="85"/>
      <c r="IN117" s="85"/>
      <c r="IO117" s="85"/>
      <c r="IP117" s="85"/>
      <c r="IQ117" s="85"/>
      <c r="IR117" s="85"/>
      <c r="IS117" s="85"/>
      <c r="IT117" s="85"/>
      <c r="IU117" s="85"/>
      <c r="IV117" s="85"/>
      <c r="IW117" s="85"/>
      <c r="IX117" s="85"/>
      <c r="IY117" s="85"/>
      <c r="IZ117" s="85"/>
      <c r="JA117" s="85"/>
      <c r="JB117" s="85"/>
      <c r="JC117" s="85"/>
      <c r="JD117" s="85"/>
      <c r="JE117" s="85"/>
      <c r="JF117" s="85"/>
      <c r="JG117" s="85"/>
      <c r="JH117" s="85"/>
      <c r="JI117" s="85"/>
      <c r="JJ117" s="85"/>
      <c r="JK117" s="85"/>
      <c r="JL117" s="85"/>
      <c r="JM117" s="85"/>
      <c r="JN117" s="85"/>
      <c r="JO117" s="85"/>
      <c r="JP117" s="85"/>
      <c r="JQ117" s="85"/>
      <c r="JR117" s="85"/>
      <c r="JS117" s="85"/>
    </row>
    <row r="118" spans="1:279" ht="18" customHeight="1" x14ac:dyDescent="0.25">
      <c r="A118" s="42">
        <v>110</v>
      </c>
      <c r="B118" s="42" t="s">
        <v>629</v>
      </c>
      <c r="C118" s="42" t="s">
        <v>630</v>
      </c>
      <c r="D118" s="42" t="s">
        <v>612</v>
      </c>
      <c r="E118" s="42" t="s">
        <v>631</v>
      </c>
      <c r="F118" s="42" t="s">
        <v>632</v>
      </c>
      <c r="G118" s="42" t="s">
        <v>152</v>
      </c>
      <c r="H118" s="42" t="s">
        <v>169</v>
      </c>
      <c r="I118" s="42" t="s">
        <v>633</v>
      </c>
      <c r="J118" s="42"/>
      <c r="K118" s="42" t="s">
        <v>171</v>
      </c>
      <c r="L118" s="42">
        <v>1995</v>
      </c>
      <c r="M118" s="42" t="s">
        <v>634</v>
      </c>
      <c r="N118" s="42" t="s">
        <v>144</v>
      </c>
      <c r="O118" s="45">
        <v>50</v>
      </c>
      <c r="P118" s="45">
        <v>3.6</v>
      </c>
      <c r="Q118" s="45">
        <v>3</v>
      </c>
      <c r="R118" s="45"/>
      <c r="S118" s="46">
        <f t="shared" si="37"/>
        <v>180</v>
      </c>
      <c r="T118" s="47">
        <v>4</v>
      </c>
      <c r="U118" s="47">
        <v>2</v>
      </c>
      <c r="V118" s="46"/>
      <c r="W118" s="46"/>
      <c r="X118" s="46"/>
      <c r="Y118" s="48">
        <f t="shared" si="38"/>
        <v>86.4</v>
      </c>
      <c r="Z118" s="47">
        <v>2</v>
      </c>
      <c r="AA118" s="49">
        <v>15.42</v>
      </c>
      <c r="AB118" s="49">
        <f t="shared" si="43"/>
        <v>180</v>
      </c>
      <c r="AC118" s="50">
        <f t="shared" si="44"/>
        <v>50</v>
      </c>
      <c r="AD118" s="49" t="s">
        <v>144</v>
      </c>
      <c r="AE118" s="49" t="s">
        <v>146</v>
      </c>
      <c r="AF118" s="51">
        <v>3.6</v>
      </c>
      <c r="AG118" s="49">
        <v>3.6</v>
      </c>
      <c r="AH118" s="49"/>
      <c r="AI118" s="54">
        <v>50</v>
      </c>
      <c r="AJ118" s="52">
        <f t="shared" si="39"/>
        <v>180</v>
      </c>
      <c r="AK118" s="51"/>
      <c r="AL118" s="53">
        <f>AF118*AI118</f>
        <v>180</v>
      </c>
      <c r="AM118" s="51"/>
      <c r="AN118" s="51"/>
      <c r="AO118" s="47">
        <f t="shared" si="32"/>
        <v>180</v>
      </c>
      <c r="AP118" s="50">
        <v>180</v>
      </c>
      <c r="AQ118" s="50"/>
      <c r="AR118" s="49"/>
      <c r="AS118" s="49"/>
      <c r="AT118" s="47">
        <f t="shared" si="40"/>
        <v>100</v>
      </c>
      <c r="AU118" s="50"/>
      <c r="AV118" s="47"/>
      <c r="AW118" s="50"/>
      <c r="AX118" s="53">
        <v>100</v>
      </c>
      <c r="AY118" s="50"/>
      <c r="AZ118" s="50"/>
      <c r="BA118" s="50"/>
      <c r="BB118" s="49"/>
      <c r="BC118" s="46"/>
      <c r="BD118" s="46"/>
      <c r="BE118" s="47"/>
      <c r="BF118" s="46"/>
      <c r="BG118" s="46"/>
      <c r="BH118" s="46">
        <f t="shared" si="41"/>
        <v>180</v>
      </c>
      <c r="BI118" s="47">
        <f t="shared" si="42"/>
        <v>50</v>
      </c>
      <c r="BJ118" s="47">
        <v>51577</v>
      </c>
      <c r="BK118" s="47" t="e">
        <f>ROUND(#REF!,0)</f>
        <v>#REF!</v>
      </c>
      <c r="BL118" s="47" t="s">
        <v>147</v>
      </c>
      <c r="BO118" s="39"/>
    </row>
    <row r="119" spans="1:279" ht="18" customHeight="1" x14ac:dyDescent="0.25">
      <c r="A119" s="42">
        <v>111</v>
      </c>
      <c r="B119" s="42" t="s">
        <v>635</v>
      </c>
      <c r="C119" s="42" t="s">
        <v>636</v>
      </c>
      <c r="D119" s="42" t="s">
        <v>612</v>
      </c>
      <c r="E119" s="42" t="s">
        <v>637</v>
      </c>
      <c r="F119" s="42" t="s">
        <v>638</v>
      </c>
      <c r="G119" s="42" t="s">
        <v>152</v>
      </c>
      <c r="H119" s="42" t="s">
        <v>169</v>
      </c>
      <c r="I119" s="42" t="s">
        <v>633</v>
      </c>
      <c r="J119" s="42"/>
      <c r="K119" s="42" t="s">
        <v>171</v>
      </c>
      <c r="L119" s="42">
        <v>1995</v>
      </c>
      <c r="M119" s="42" t="s">
        <v>634</v>
      </c>
      <c r="N119" s="42" t="s">
        <v>144</v>
      </c>
      <c r="O119" s="45">
        <v>50</v>
      </c>
      <c r="P119" s="45">
        <v>2.6</v>
      </c>
      <c r="Q119" s="45">
        <v>2</v>
      </c>
      <c r="R119" s="45"/>
      <c r="S119" s="46">
        <f t="shared" si="37"/>
        <v>130</v>
      </c>
      <c r="T119" s="47">
        <v>4</v>
      </c>
      <c r="U119" s="47">
        <v>2</v>
      </c>
      <c r="V119" s="46"/>
      <c r="W119" s="46"/>
      <c r="X119" s="46"/>
      <c r="Y119" s="48">
        <f t="shared" si="38"/>
        <v>62.400000000000006</v>
      </c>
      <c r="Z119" s="47">
        <v>2</v>
      </c>
      <c r="AA119" s="49">
        <v>15.42</v>
      </c>
      <c r="AB119" s="49">
        <f t="shared" si="43"/>
        <v>130</v>
      </c>
      <c r="AC119" s="50">
        <f t="shared" si="44"/>
        <v>50</v>
      </c>
      <c r="AD119" s="49" t="s">
        <v>144</v>
      </c>
      <c r="AE119" s="49" t="s">
        <v>146</v>
      </c>
      <c r="AF119" s="51">
        <v>2.6</v>
      </c>
      <c r="AG119" s="49">
        <v>2.6</v>
      </c>
      <c r="AH119" s="49"/>
      <c r="AI119" s="50">
        <v>50</v>
      </c>
      <c r="AJ119" s="51">
        <f t="shared" si="39"/>
        <v>130</v>
      </c>
      <c r="AK119" s="51"/>
      <c r="AL119" s="49">
        <f>AF119*AI119</f>
        <v>130</v>
      </c>
      <c r="AM119" s="51"/>
      <c r="AN119" s="51"/>
      <c r="AO119" s="47">
        <f t="shared" si="32"/>
        <v>100</v>
      </c>
      <c r="AP119" s="54">
        <v>100</v>
      </c>
      <c r="AQ119" s="50"/>
      <c r="AR119" s="49"/>
      <c r="AS119" s="49"/>
      <c r="AT119" s="47">
        <f t="shared" si="40"/>
        <v>100</v>
      </c>
      <c r="AU119" s="50"/>
      <c r="AV119" s="47"/>
      <c r="AW119" s="50"/>
      <c r="AX119" s="53">
        <v>100</v>
      </c>
      <c r="AY119" s="50"/>
      <c r="AZ119" s="50"/>
      <c r="BA119" s="50"/>
      <c r="BB119" s="49"/>
      <c r="BC119" s="46"/>
      <c r="BD119" s="46"/>
      <c r="BE119" s="47"/>
      <c r="BF119" s="46">
        <f>P119*4</f>
        <v>10.4</v>
      </c>
      <c r="BG119" s="46"/>
      <c r="BH119" s="46">
        <f t="shared" si="41"/>
        <v>130</v>
      </c>
      <c r="BI119" s="47">
        <f t="shared" si="42"/>
        <v>50</v>
      </c>
      <c r="BJ119" s="47">
        <v>31641</v>
      </c>
      <c r="BK119" s="47" t="e">
        <f>ROUND(#REF!,0)</f>
        <v>#REF!</v>
      </c>
      <c r="BL119" s="47" t="s">
        <v>147</v>
      </c>
      <c r="BO119" s="39"/>
    </row>
    <row r="120" spans="1:279" ht="18" customHeight="1" x14ac:dyDescent="0.25">
      <c r="A120" s="42">
        <v>112</v>
      </c>
      <c r="B120" s="42" t="s">
        <v>639</v>
      </c>
      <c r="C120" s="42" t="s">
        <v>640</v>
      </c>
      <c r="D120" s="42" t="s">
        <v>612</v>
      </c>
      <c r="E120" s="42" t="s">
        <v>641</v>
      </c>
      <c r="F120" s="42" t="s">
        <v>642</v>
      </c>
      <c r="G120" s="42" t="s">
        <v>139</v>
      </c>
      <c r="H120" s="42" t="s">
        <v>140</v>
      </c>
      <c r="I120" s="42" t="s">
        <v>633</v>
      </c>
      <c r="J120" s="42"/>
      <c r="K120" s="42" t="s">
        <v>177</v>
      </c>
      <c r="L120" s="42">
        <v>1995</v>
      </c>
      <c r="M120" s="42" t="s">
        <v>634</v>
      </c>
      <c r="N120" s="42" t="s">
        <v>144</v>
      </c>
      <c r="O120" s="45">
        <v>50</v>
      </c>
      <c r="P120" s="45">
        <v>7.6</v>
      </c>
      <c r="Q120" s="45">
        <v>7</v>
      </c>
      <c r="R120" s="45"/>
      <c r="S120" s="46">
        <f t="shared" si="37"/>
        <v>380</v>
      </c>
      <c r="T120" s="47">
        <v>4</v>
      </c>
      <c r="U120" s="47">
        <v>2</v>
      </c>
      <c r="V120" s="46"/>
      <c r="W120" s="46"/>
      <c r="X120" s="46"/>
      <c r="Y120" s="48">
        <f t="shared" si="38"/>
        <v>182.39999999999998</v>
      </c>
      <c r="Z120" s="47">
        <v>2</v>
      </c>
      <c r="AA120" s="49">
        <v>15.42</v>
      </c>
      <c r="AB120" s="49">
        <f t="shared" si="43"/>
        <v>380</v>
      </c>
      <c r="AC120" s="50">
        <f t="shared" si="44"/>
        <v>50</v>
      </c>
      <c r="AD120" s="49" t="s">
        <v>145</v>
      </c>
      <c r="AE120" s="49" t="s">
        <v>146</v>
      </c>
      <c r="AF120" s="51">
        <v>7.6</v>
      </c>
      <c r="AG120" s="49">
        <v>7.6</v>
      </c>
      <c r="AH120" s="49"/>
      <c r="AI120" s="50">
        <v>226</v>
      </c>
      <c r="AJ120" s="51">
        <f t="shared" si="39"/>
        <v>1717.6</v>
      </c>
      <c r="AK120" s="49">
        <f>AF120*AI120-AL120-AM120-AN120</f>
        <v>1717.6</v>
      </c>
      <c r="AL120" s="49"/>
      <c r="AM120" s="51"/>
      <c r="AN120" s="51"/>
      <c r="AO120" s="47">
        <f t="shared" si="32"/>
        <v>421</v>
      </c>
      <c r="AP120" s="50">
        <v>421</v>
      </c>
      <c r="AQ120" s="50"/>
      <c r="AR120" s="49"/>
      <c r="AS120" s="49"/>
      <c r="AT120" s="47">
        <f t="shared" si="40"/>
        <v>426</v>
      </c>
      <c r="AU120" s="50">
        <v>292</v>
      </c>
      <c r="AV120" s="47">
        <f>AU120</f>
        <v>292</v>
      </c>
      <c r="AW120" s="50">
        <f>AU120</f>
        <v>292</v>
      </c>
      <c r="AX120" s="49">
        <v>134</v>
      </c>
      <c r="AY120" s="50"/>
      <c r="AZ120" s="50"/>
      <c r="BA120" s="50"/>
      <c r="BB120" s="53">
        <v>0</v>
      </c>
      <c r="BC120" s="46"/>
      <c r="BD120" s="46"/>
      <c r="BE120" s="47"/>
      <c r="BF120" s="46"/>
      <c r="BG120" s="46"/>
      <c r="BH120" s="46">
        <f t="shared" si="41"/>
        <v>1717.6</v>
      </c>
      <c r="BI120" s="47">
        <f t="shared" si="42"/>
        <v>226</v>
      </c>
      <c r="BJ120" s="47">
        <v>167084</v>
      </c>
      <c r="BK120" s="47" t="e">
        <f>ROUND(#REF!,0)</f>
        <v>#REF!</v>
      </c>
      <c r="BL120" s="47" t="s">
        <v>147</v>
      </c>
      <c r="BO120" s="39"/>
    </row>
    <row r="121" spans="1:279" ht="18" customHeight="1" x14ac:dyDescent="0.25">
      <c r="A121" s="42">
        <v>113</v>
      </c>
      <c r="B121" s="42" t="s">
        <v>643</v>
      </c>
      <c r="C121" s="42" t="s">
        <v>644</v>
      </c>
      <c r="D121" s="42" t="s">
        <v>612</v>
      </c>
      <c r="E121" s="42" t="s">
        <v>645</v>
      </c>
      <c r="F121" s="42" t="s">
        <v>646</v>
      </c>
      <c r="G121" s="42" t="s">
        <v>152</v>
      </c>
      <c r="H121" s="42" t="s">
        <v>140</v>
      </c>
      <c r="I121" s="42" t="s">
        <v>647</v>
      </c>
      <c r="J121" s="42" t="s">
        <v>299</v>
      </c>
      <c r="K121" s="42" t="s">
        <v>142</v>
      </c>
      <c r="L121" s="42">
        <v>2011</v>
      </c>
      <c r="M121" s="45">
        <v>13</v>
      </c>
      <c r="N121" s="42" t="s">
        <v>144</v>
      </c>
      <c r="O121" s="45">
        <v>13</v>
      </c>
      <c r="P121" s="45">
        <v>7</v>
      </c>
      <c r="Q121" s="45">
        <v>6.4</v>
      </c>
      <c r="R121" s="45"/>
      <c r="S121" s="46">
        <f t="shared" si="37"/>
        <v>91</v>
      </c>
      <c r="T121" s="47">
        <v>4</v>
      </c>
      <c r="U121" s="47">
        <v>2</v>
      </c>
      <c r="V121" s="46"/>
      <c r="W121" s="46"/>
      <c r="X121" s="46"/>
      <c r="Y121" s="48">
        <f t="shared" si="38"/>
        <v>168</v>
      </c>
      <c r="Z121" s="47">
        <v>2</v>
      </c>
      <c r="AA121" s="49"/>
      <c r="AB121" s="49">
        <f t="shared" si="43"/>
        <v>91</v>
      </c>
      <c r="AC121" s="50">
        <f t="shared" si="44"/>
        <v>13</v>
      </c>
      <c r="AD121" s="53" t="s">
        <v>145</v>
      </c>
      <c r="AE121" s="49" t="s">
        <v>146</v>
      </c>
      <c r="AF121" s="51">
        <v>6.4</v>
      </c>
      <c r="AG121" s="49">
        <v>6.4</v>
      </c>
      <c r="AH121" s="49"/>
      <c r="AI121" s="50">
        <v>45</v>
      </c>
      <c r="AJ121" s="51">
        <f t="shared" si="39"/>
        <v>288</v>
      </c>
      <c r="AK121" s="53">
        <v>288</v>
      </c>
      <c r="AL121" s="49"/>
      <c r="AM121" s="51"/>
      <c r="AN121" s="51"/>
      <c r="AO121" s="47">
        <f t="shared" si="32"/>
        <v>90</v>
      </c>
      <c r="AP121" s="50"/>
      <c r="AQ121" s="50">
        <v>90</v>
      </c>
      <c r="AR121" s="49"/>
      <c r="AS121" s="49"/>
      <c r="AT121" s="54">
        <f t="shared" si="40"/>
        <v>80</v>
      </c>
      <c r="AU121" s="54">
        <v>80</v>
      </c>
      <c r="AV121" s="47">
        <f>AU121</f>
        <v>80</v>
      </c>
      <c r="AW121" s="54">
        <v>80</v>
      </c>
      <c r="AX121" s="49"/>
      <c r="AY121" s="50"/>
      <c r="AZ121" s="50"/>
      <c r="BA121" s="50"/>
      <c r="BB121" s="49"/>
      <c r="BC121" s="46"/>
      <c r="BD121" s="46"/>
      <c r="BE121" s="47"/>
      <c r="BF121" s="46"/>
      <c r="BG121" s="46"/>
      <c r="BH121" s="46">
        <f t="shared" si="41"/>
        <v>288</v>
      </c>
      <c r="BI121" s="47">
        <f t="shared" si="42"/>
        <v>45</v>
      </c>
      <c r="BJ121" s="47">
        <v>27723</v>
      </c>
      <c r="BK121" s="47" t="e">
        <f>ROUND(#REF!,0)</f>
        <v>#REF!</v>
      </c>
      <c r="BL121" s="47" t="s">
        <v>147</v>
      </c>
      <c r="BO121" s="39"/>
    </row>
    <row r="122" spans="1:279" ht="18" customHeight="1" x14ac:dyDescent="0.25">
      <c r="A122" s="42">
        <v>114</v>
      </c>
      <c r="B122" s="42" t="s">
        <v>648</v>
      </c>
      <c r="C122" s="42" t="s">
        <v>649</v>
      </c>
      <c r="D122" s="42" t="s">
        <v>612</v>
      </c>
      <c r="E122" s="42" t="s">
        <v>650</v>
      </c>
      <c r="F122" s="42" t="s">
        <v>646</v>
      </c>
      <c r="G122" s="42" t="s">
        <v>152</v>
      </c>
      <c r="H122" s="42" t="s">
        <v>140</v>
      </c>
      <c r="I122" s="42" t="s">
        <v>647</v>
      </c>
      <c r="J122" s="42" t="s">
        <v>299</v>
      </c>
      <c r="K122" s="42" t="s">
        <v>142</v>
      </c>
      <c r="L122" s="42">
        <v>2011</v>
      </c>
      <c r="M122" s="45">
        <v>13</v>
      </c>
      <c r="N122" s="42" t="s">
        <v>144</v>
      </c>
      <c r="O122" s="45">
        <v>13</v>
      </c>
      <c r="P122" s="45">
        <v>7</v>
      </c>
      <c r="Q122" s="45">
        <v>6.4</v>
      </c>
      <c r="R122" s="45"/>
      <c r="S122" s="46">
        <f t="shared" si="37"/>
        <v>91</v>
      </c>
      <c r="T122" s="47">
        <v>4</v>
      </c>
      <c r="U122" s="47">
        <v>2</v>
      </c>
      <c r="V122" s="46"/>
      <c r="W122" s="46"/>
      <c r="X122" s="46"/>
      <c r="Y122" s="48">
        <f t="shared" si="38"/>
        <v>168</v>
      </c>
      <c r="Z122" s="47">
        <v>2</v>
      </c>
      <c r="AA122" s="49"/>
      <c r="AB122" s="49">
        <f t="shared" si="43"/>
        <v>91</v>
      </c>
      <c r="AC122" s="50">
        <f t="shared" si="44"/>
        <v>13</v>
      </c>
      <c r="AD122" s="53" t="s">
        <v>145</v>
      </c>
      <c r="AE122" s="49" t="s">
        <v>146</v>
      </c>
      <c r="AF122" s="51">
        <v>6.4</v>
      </c>
      <c r="AG122" s="49">
        <v>6.4</v>
      </c>
      <c r="AH122" s="49"/>
      <c r="AI122" s="50">
        <v>45</v>
      </c>
      <c r="AJ122" s="51">
        <f t="shared" si="39"/>
        <v>288</v>
      </c>
      <c r="AK122" s="53">
        <v>288</v>
      </c>
      <c r="AL122" s="49"/>
      <c r="AM122" s="51"/>
      <c r="AN122" s="51"/>
      <c r="AO122" s="47">
        <f t="shared" si="32"/>
        <v>90</v>
      </c>
      <c r="AP122" s="50"/>
      <c r="AQ122" s="50">
        <v>90</v>
      </c>
      <c r="AR122" s="49"/>
      <c r="AS122" s="49"/>
      <c r="AT122" s="47">
        <f t="shared" si="40"/>
        <v>80</v>
      </c>
      <c r="AU122" s="47"/>
      <c r="AV122" s="47"/>
      <c r="AW122" s="47"/>
      <c r="AX122" s="49">
        <v>80</v>
      </c>
      <c r="AY122" s="50"/>
      <c r="AZ122" s="50"/>
      <c r="BA122" s="50"/>
      <c r="BB122" s="49"/>
      <c r="BC122" s="46"/>
      <c r="BD122" s="46"/>
      <c r="BE122" s="47"/>
      <c r="BF122" s="46"/>
      <c r="BG122" s="46"/>
      <c r="BH122" s="46">
        <f t="shared" si="41"/>
        <v>288</v>
      </c>
      <c r="BI122" s="47">
        <f t="shared" si="42"/>
        <v>45</v>
      </c>
      <c r="BJ122" s="47">
        <v>27723</v>
      </c>
      <c r="BK122" s="47" t="e">
        <f>ROUND(#REF!,0)</f>
        <v>#REF!</v>
      </c>
      <c r="BL122" s="47" t="s">
        <v>147</v>
      </c>
      <c r="BO122" s="39"/>
    </row>
    <row r="123" spans="1:279" ht="18" customHeight="1" x14ac:dyDescent="0.25">
      <c r="A123" s="42">
        <v>115</v>
      </c>
      <c r="B123" s="42" t="s">
        <v>651</v>
      </c>
      <c r="C123" s="42" t="s">
        <v>652</v>
      </c>
      <c r="D123" s="42" t="s">
        <v>612</v>
      </c>
      <c r="E123" s="42" t="s">
        <v>645</v>
      </c>
      <c r="F123" s="42" t="s">
        <v>646</v>
      </c>
      <c r="G123" s="42" t="s">
        <v>152</v>
      </c>
      <c r="H123" s="42" t="s">
        <v>140</v>
      </c>
      <c r="I123" s="42" t="s">
        <v>653</v>
      </c>
      <c r="J123" s="42" t="s">
        <v>299</v>
      </c>
      <c r="K123" s="42" t="s">
        <v>142</v>
      </c>
      <c r="L123" s="42">
        <v>2011</v>
      </c>
      <c r="M123" s="45">
        <v>20</v>
      </c>
      <c r="N123" s="42" t="s">
        <v>144</v>
      </c>
      <c r="O123" s="45">
        <v>20</v>
      </c>
      <c r="P123" s="45">
        <v>7</v>
      </c>
      <c r="Q123" s="45">
        <v>6.4</v>
      </c>
      <c r="R123" s="45"/>
      <c r="S123" s="46">
        <f t="shared" si="37"/>
        <v>140</v>
      </c>
      <c r="T123" s="47">
        <v>4</v>
      </c>
      <c r="U123" s="47">
        <v>2</v>
      </c>
      <c r="V123" s="46"/>
      <c r="W123" s="46"/>
      <c r="X123" s="46"/>
      <c r="Y123" s="48">
        <f t="shared" si="38"/>
        <v>168</v>
      </c>
      <c r="Z123" s="47">
        <v>2</v>
      </c>
      <c r="AA123" s="49"/>
      <c r="AB123" s="49">
        <f t="shared" si="43"/>
        <v>140</v>
      </c>
      <c r="AC123" s="50">
        <f t="shared" si="44"/>
        <v>20</v>
      </c>
      <c r="AD123" s="53" t="s">
        <v>145</v>
      </c>
      <c r="AE123" s="49" t="s">
        <v>146</v>
      </c>
      <c r="AF123" s="51">
        <v>6.4</v>
      </c>
      <c r="AG123" s="49">
        <v>6.4</v>
      </c>
      <c r="AH123" s="49"/>
      <c r="AI123" s="50">
        <v>47.5</v>
      </c>
      <c r="AJ123" s="51">
        <f t="shared" si="39"/>
        <v>304</v>
      </c>
      <c r="AK123" s="53">
        <v>304</v>
      </c>
      <c r="AL123" s="49"/>
      <c r="AM123" s="51"/>
      <c r="AN123" s="51"/>
      <c r="AO123" s="47">
        <f t="shared" si="32"/>
        <v>95</v>
      </c>
      <c r="AP123" s="50"/>
      <c r="AQ123" s="50">
        <v>95</v>
      </c>
      <c r="AR123" s="49"/>
      <c r="AS123" s="49"/>
      <c r="AT123" s="54">
        <f t="shared" si="40"/>
        <v>85</v>
      </c>
      <c r="AU123" s="54">
        <v>85</v>
      </c>
      <c r="AV123" s="47">
        <f t="shared" ref="AV123:AV134" si="45">AU123</f>
        <v>85</v>
      </c>
      <c r="AW123" s="54">
        <v>85</v>
      </c>
      <c r="AX123" s="49"/>
      <c r="AY123" s="50"/>
      <c r="AZ123" s="50"/>
      <c r="BA123" s="50"/>
      <c r="BB123" s="49"/>
      <c r="BC123" s="46"/>
      <c r="BD123" s="46"/>
      <c r="BE123" s="47"/>
      <c r="BF123" s="46"/>
      <c r="BG123" s="46"/>
      <c r="BH123" s="46">
        <f t="shared" si="41"/>
        <v>304</v>
      </c>
      <c r="BI123" s="47">
        <f t="shared" si="42"/>
        <v>47.5</v>
      </c>
      <c r="BJ123" s="47">
        <v>33830</v>
      </c>
      <c r="BK123" s="47" t="e">
        <f>ROUND(#REF!,0)</f>
        <v>#REF!</v>
      </c>
      <c r="BL123" s="47" t="s">
        <v>147</v>
      </c>
      <c r="BO123" s="39"/>
    </row>
    <row r="124" spans="1:279" ht="18" customHeight="1" x14ac:dyDescent="0.25">
      <c r="A124" s="42">
        <v>116</v>
      </c>
      <c r="B124" s="42" t="s">
        <v>654</v>
      </c>
      <c r="C124" s="42" t="s">
        <v>655</v>
      </c>
      <c r="D124" s="42" t="s">
        <v>612</v>
      </c>
      <c r="E124" s="42" t="s">
        <v>650</v>
      </c>
      <c r="F124" s="42" t="s">
        <v>646</v>
      </c>
      <c r="G124" s="42" t="s">
        <v>152</v>
      </c>
      <c r="H124" s="42" t="s">
        <v>140</v>
      </c>
      <c r="I124" s="42" t="s">
        <v>653</v>
      </c>
      <c r="J124" s="42" t="s">
        <v>299</v>
      </c>
      <c r="K124" s="42" t="s">
        <v>142</v>
      </c>
      <c r="L124" s="42">
        <v>2011</v>
      </c>
      <c r="M124" s="45">
        <v>20</v>
      </c>
      <c r="N124" s="42" t="s">
        <v>144</v>
      </c>
      <c r="O124" s="45">
        <v>20</v>
      </c>
      <c r="P124" s="45">
        <v>7</v>
      </c>
      <c r="Q124" s="45">
        <v>6.4</v>
      </c>
      <c r="R124" s="45"/>
      <c r="S124" s="46">
        <f t="shared" si="37"/>
        <v>140</v>
      </c>
      <c r="T124" s="47">
        <v>4</v>
      </c>
      <c r="U124" s="47">
        <v>2</v>
      </c>
      <c r="V124" s="46"/>
      <c r="W124" s="46"/>
      <c r="X124" s="46"/>
      <c r="Y124" s="48">
        <f t="shared" si="38"/>
        <v>168</v>
      </c>
      <c r="Z124" s="47">
        <v>2</v>
      </c>
      <c r="AA124" s="49"/>
      <c r="AB124" s="49">
        <f t="shared" si="43"/>
        <v>140</v>
      </c>
      <c r="AC124" s="50">
        <f t="shared" si="44"/>
        <v>20</v>
      </c>
      <c r="AD124" s="49" t="s">
        <v>144</v>
      </c>
      <c r="AE124" s="49" t="s">
        <v>146</v>
      </c>
      <c r="AF124" s="51">
        <v>6.4</v>
      </c>
      <c r="AG124" s="49">
        <v>6.4</v>
      </c>
      <c r="AH124" s="49"/>
      <c r="AI124" s="50">
        <v>45</v>
      </c>
      <c r="AJ124" s="51">
        <f t="shared" si="39"/>
        <v>288</v>
      </c>
      <c r="AK124" s="51"/>
      <c r="AL124" s="49">
        <f>AF124*AI124</f>
        <v>288</v>
      </c>
      <c r="AM124" s="51"/>
      <c r="AN124" s="51"/>
      <c r="AO124" s="47">
        <f t="shared" si="32"/>
        <v>90</v>
      </c>
      <c r="AP124" s="50"/>
      <c r="AQ124" s="50">
        <v>90</v>
      </c>
      <c r="AR124" s="49"/>
      <c r="AS124" s="49"/>
      <c r="AT124" s="54">
        <f t="shared" si="40"/>
        <v>80</v>
      </c>
      <c r="AU124" s="54">
        <v>80</v>
      </c>
      <c r="AV124" s="47">
        <f t="shared" si="45"/>
        <v>80</v>
      </c>
      <c r="AW124" s="54">
        <v>80</v>
      </c>
      <c r="AX124" s="49"/>
      <c r="AY124" s="50"/>
      <c r="AZ124" s="50"/>
      <c r="BA124" s="50"/>
      <c r="BB124" s="49"/>
      <c r="BC124" s="46"/>
      <c r="BD124" s="46"/>
      <c r="BE124" s="47"/>
      <c r="BF124" s="46"/>
      <c r="BG124" s="46"/>
      <c r="BH124" s="46">
        <f t="shared" si="41"/>
        <v>288</v>
      </c>
      <c r="BI124" s="47">
        <f t="shared" si="42"/>
        <v>45</v>
      </c>
      <c r="BJ124" s="47">
        <v>32845</v>
      </c>
      <c r="BK124" s="47" t="e">
        <f>ROUND(#REF!,0)</f>
        <v>#REF!</v>
      </c>
      <c r="BL124" s="47" t="s">
        <v>147</v>
      </c>
      <c r="BO124" s="39"/>
    </row>
    <row r="125" spans="1:279" ht="18" customHeight="1" x14ac:dyDescent="0.25">
      <c r="A125" s="42">
        <v>117</v>
      </c>
      <c r="B125" s="42" t="s">
        <v>656</v>
      </c>
      <c r="C125" s="42" t="s">
        <v>657</v>
      </c>
      <c r="D125" s="42" t="s">
        <v>658</v>
      </c>
      <c r="E125" s="42" t="s">
        <v>658</v>
      </c>
      <c r="F125" s="76" t="s">
        <v>659</v>
      </c>
      <c r="G125" s="42" t="s">
        <v>139</v>
      </c>
      <c r="H125" s="42" t="s">
        <v>140</v>
      </c>
      <c r="I125" s="42" t="s">
        <v>660</v>
      </c>
      <c r="J125" s="42"/>
      <c r="K125" s="42" t="s">
        <v>142</v>
      </c>
      <c r="L125" s="42">
        <v>2000</v>
      </c>
      <c r="M125" s="42" t="s">
        <v>189</v>
      </c>
      <c r="N125" s="42" t="s">
        <v>145</v>
      </c>
      <c r="O125" s="45">
        <v>42</v>
      </c>
      <c r="P125" s="45">
        <v>21</v>
      </c>
      <c r="Q125" s="45">
        <v>14</v>
      </c>
      <c r="R125" s="45">
        <f>3+3</f>
        <v>6</v>
      </c>
      <c r="S125" s="46">
        <f>O125*P125+48</f>
        <v>930</v>
      </c>
      <c r="T125" s="47">
        <v>4</v>
      </c>
      <c r="U125" s="47">
        <v>2</v>
      </c>
      <c r="V125" s="46"/>
      <c r="W125" s="46"/>
      <c r="X125" s="46"/>
      <c r="Y125" s="48">
        <f t="shared" si="38"/>
        <v>504</v>
      </c>
      <c r="Z125" s="47">
        <v>2</v>
      </c>
      <c r="AA125" s="49">
        <v>11.64</v>
      </c>
      <c r="AB125" s="49">
        <f t="shared" si="43"/>
        <v>930</v>
      </c>
      <c r="AC125" s="50">
        <f t="shared" si="44"/>
        <v>42</v>
      </c>
      <c r="AD125" s="49" t="s">
        <v>145</v>
      </c>
      <c r="AE125" s="49" t="s">
        <v>146</v>
      </c>
      <c r="AF125" s="51">
        <v>21</v>
      </c>
      <c r="AG125" s="49">
        <v>14</v>
      </c>
      <c r="AH125" s="49">
        <v>7</v>
      </c>
      <c r="AI125" s="50">
        <v>65</v>
      </c>
      <c r="AJ125" s="51">
        <f t="shared" si="39"/>
        <v>1365</v>
      </c>
      <c r="AK125" s="49">
        <f>AF125*AI125-AL125-AM125-AN125</f>
        <v>910</v>
      </c>
      <c r="AL125" s="49"/>
      <c r="AM125" s="51"/>
      <c r="AN125" s="51">
        <f>AH125*AI125</f>
        <v>455</v>
      </c>
      <c r="AO125" s="47">
        <f t="shared" si="32"/>
        <v>128</v>
      </c>
      <c r="AP125" s="50"/>
      <c r="AQ125" s="50">
        <v>128</v>
      </c>
      <c r="AR125" s="49"/>
      <c r="AS125" s="49"/>
      <c r="AT125" s="54">
        <f t="shared" si="40"/>
        <v>78</v>
      </c>
      <c r="AU125" s="54">
        <v>78</v>
      </c>
      <c r="AV125" s="47">
        <f t="shared" si="45"/>
        <v>78</v>
      </c>
      <c r="AW125" s="54">
        <f>AU125</f>
        <v>78</v>
      </c>
      <c r="AX125" s="49"/>
      <c r="AY125" s="50"/>
      <c r="AZ125" s="50"/>
      <c r="BA125" s="50"/>
      <c r="BB125" s="49"/>
      <c r="BC125" s="46"/>
      <c r="BD125" s="46"/>
      <c r="BE125" s="47"/>
      <c r="BF125" s="46"/>
      <c r="BG125" s="46"/>
      <c r="BH125" s="46">
        <f t="shared" si="41"/>
        <v>1365</v>
      </c>
      <c r="BI125" s="47">
        <f t="shared" si="42"/>
        <v>65</v>
      </c>
      <c r="BJ125" s="47">
        <v>166723</v>
      </c>
      <c r="BK125" s="47" t="e">
        <f>ROUND(#REF!,0)</f>
        <v>#REF!</v>
      </c>
      <c r="BL125" s="47" t="s">
        <v>147</v>
      </c>
      <c r="BO125" s="39"/>
    </row>
    <row r="126" spans="1:279" ht="18" customHeight="1" x14ac:dyDescent="0.25">
      <c r="A126" s="42">
        <v>118</v>
      </c>
      <c r="B126" s="42" t="s">
        <v>661</v>
      </c>
      <c r="C126" s="42" t="s">
        <v>662</v>
      </c>
      <c r="D126" s="42" t="s">
        <v>658</v>
      </c>
      <c r="E126" s="42" t="s">
        <v>658</v>
      </c>
      <c r="F126" s="42" t="s">
        <v>663</v>
      </c>
      <c r="G126" s="42" t="s">
        <v>139</v>
      </c>
      <c r="H126" s="42" t="s">
        <v>140</v>
      </c>
      <c r="I126" s="42" t="s">
        <v>660</v>
      </c>
      <c r="J126" s="42"/>
      <c r="K126" s="42" t="s">
        <v>142</v>
      </c>
      <c r="L126" s="42">
        <v>2000</v>
      </c>
      <c r="M126" s="42" t="s">
        <v>425</v>
      </c>
      <c r="N126" s="42" t="s">
        <v>145</v>
      </c>
      <c r="O126" s="45">
        <v>33</v>
      </c>
      <c r="P126" s="45">
        <v>16.7</v>
      </c>
      <c r="Q126" s="45">
        <v>12</v>
      </c>
      <c r="R126" s="45">
        <f>2.05+2.05</f>
        <v>4.0999999999999996</v>
      </c>
      <c r="S126" s="46">
        <f>O126*P126+40</f>
        <v>591.1</v>
      </c>
      <c r="T126" s="47">
        <v>4</v>
      </c>
      <c r="U126" s="47">
        <v>2</v>
      </c>
      <c r="V126" s="46"/>
      <c r="W126" s="46"/>
      <c r="X126" s="46"/>
      <c r="Y126" s="48">
        <f t="shared" si="38"/>
        <v>400.79999999999995</v>
      </c>
      <c r="Z126" s="47">
        <v>2</v>
      </c>
      <c r="AA126" s="49">
        <v>11.64</v>
      </c>
      <c r="AB126" s="49">
        <f t="shared" si="43"/>
        <v>591.1</v>
      </c>
      <c r="AC126" s="50">
        <f t="shared" si="44"/>
        <v>33</v>
      </c>
      <c r="AD126" s="49" t="s">
        <v>145</v>
      </c>
      <c r="AE126" s="49" t="s">
        <v>146</v>
      </c>
      <c r="AF126" s="51">
        <v>16.7</v>
      </c>
      <c r="AG126" s="49">
        <v>12</v>
      </c>
      <c r="AH126" s="49">
        <v>4.7</v>
      </c>
      <c r="AI126" s="50">
        <v>40</v>
      </c>
      <c r="AJ126" s="51">
        <f t="shared" si="39"/>
        <v>668</v>
      </c>
      <c r="AK126" s="49">
        <f>AF126*AI126-AL126-AM126-AN126</f>
        <v>480</v>
      </c>
      <c r="AL126" s="49"/>
      <c r="AM126" s="51"/>
      <c r="AN126" s="51">
        <f>AH126*AI126</f>
        <v>188</v>
      </c>
      <c r="AO126" s="47">
        <f t="shared" si="32"/>
        <v>32</v>
      </c>
      <c r="AP126" s="50"/>
      <c r="AQ126" s="50">
        <v>32</v>
      </c>
      <c r="AR126" s="49"/>
      <c r="AS126" s="49"/>
      <c r="AT126" s="47">
        <f t="shared" si="40"/>
        <v>16</v>
      </c>
      <c r="AU126" s="50">
        <v>16</v>
      </c>
      <c r="AV126" s="47">
        <f t="shared" si="45"/>
        <v>16</v>
      </c>
      <c r="AW126" s="50">
        <f>AU126</f>
        <v>16</v>
      </c>
      <c r="AX126" s="49"/>
      <c r="AY126" s="50"/>
      <c r="AZ126" s="50"/>
      <c r="BA126" s="50"/>
      <c r="BB126" s="49"/>
      <c r="BC126" s="46"/>
      <c r="BD126" s="46"/>
      <c r="BE126" s="47"/>
      <c r="BF126" s="46"/>
      <c r="BG126" s="46"/>
      <c r="BH126" s="46">
        <f t="shared" si="41"/>
        <v>668</v>
      </c>
      <c r="BI126" s="47">
        <f t="shared" si="42"/>
        <v>40</v>
      </c>
      <c r="BJ126" s="47">
        <v>90994</v>
      </c>
      <c r="BK126" s="47" t="e">
        <f>ROUND(#REF!,0)</f>
        <v>#REF!</v>
      </c>
      <c r="BL126" s="47" t="s">
        <v>147</v>
      </c>
      <c r="BO126" s="39"/>
    </row>
    <row r="127" spans="1:279" ht="18" customHeight="1" x14ac:dyDescent="0.25">
      <c r="A127" s="42">
        <v>119</v>
      </c>
      <c r="B127" s="42" t="s">
        <v>664</v>
      </c>
      <c r="C127" s="42" t="s">
        <v>665</v>
      </c>
      <c r="D127" s="42" t="s">
        <v>666</v>
      </c>
      <c r="E127" s="42" t="s">
        <v>667</v>
      </c>
      <c r="F127" s="42" t="s">
        <v>668</v>
      </c>
      <c r="G127" s="42" t="s">
        <v>139</v>
      </c>
      <c r="H127" s="42" t="s">
        <v>140</v>
      </c>
      <c r="I127" s="42" t="s">
        <v>141</v>
      </c>
      <c r="J127" s="42"/>
      <c r="K127" s="80" t="s">
        <v>436</v>
      </c>
      <c r="L127" s="42">
        <v>1978</v>
      </c>
      <c r="M127" s="42" t="s">
        <v>378</v>
      </c>
      <c r="N127" s="42" t="s">
        <v>144</v>
      </c>
      <c r="O127" s="45">
        <v>75</v>
      </c>
      <c r="P127" s="45">
        <v>5.3</v>
      </c>
      <c r="Q127" s="45">
        <v>3.8</v>
      </c>
      <c r="R127" s="45">
        <f>0.55+0.55</f>
        <v>1.1000000000000001</v>
      </c>
      <c r="S127" s="46">
        <f t="shared" ref="S127:S169" si="46">O127*P127</f>
        <v>397.5</v>
      </c>
      <c r="T127" s="47">
        <v>4</v>
      </c>
      <c r="U127" s="47">
        <v>2</v>
      </c>
      <c r="V127" s="46">
        <v>12</v>
      </c>
      <c r="W127" s="46"/>
      <c r="X127" s="46"/>
      <c r="Y127" s="48">
        <f t="shared" si="38"/>
        <v>127.19999999999999</v>
      </c>
      <c r="Z127" s="47">
        <v>2</v>
      </c>
      <c r="AA127" s="49">
        <v>6.5</v>
      </c>
      <c r="AB127" s="49">
        <f t="shared" si="43"/>
        <v>397.5</v>
      </c>
      <c r="AC127" s="50">
        <f t="shared" si="44"/>
        <v>75</v>
      </c>
      <c r="AD127" s="49" t="s">
        <v>144</v>
      </c>
      <c r="AE127" s="49" t="s">
        <v>146</v>
      </c>
      <c r="AF127" s="51">
        <v>7.8</v>
      </c>
      <c r="AG127" s="49">
        <v>7.8</v>
      </c>
      <c r="AH127" s="49"/>
      <c r="AI127" s="50">
        <v>103</v>
      </c>
      <c r="AJ127" s="51">
        <f t="shared" si="39"/>
        <v>803.4</v>
      </c>
      <c r="AK127" s="51"/>
      <c r="AL127" s="49">
        <f>AF127*AI127</f>
        <v>803.4</v>
      </c>
      <c r="AM127" s="51"/>
      <c r="AN127" s="51"/>
      <c r="AO127" s="47">
        <f t="shared" si="32"/>
        <v>188</v>
      </c>
      <c r="AP127" s="50">
        <v>188</v>
      </c>
      <c r="AQ127" s="50"/>
      <c r="AR127" s="49"/>
      <c r="AS127" s="49"/>
      <c r="AT127" s="54">
        <f t="shared" si="40"/>
        <v>194</v>
      </c>
      <c r="AU127" s="54">
        <v>166</v>
      </c>
      <c r="AV127" s="47">
        <f t="shared" si="45"/>
        <v>166</v>
      </c>
      <c r="AW127" s="54">
        <v>166</v>
      </c>
      <c r="AX127" s="49"/>
      <c r="AY127" s="51">
        <v>28</v>
      </c>
      <c r="AZ127" s="51"/>
      <c r="BA127" s="51"/>
      <c r="BB127" s="53">
        <v>0</v>
      </c>
      <c r="BC127" s="46">
        <v>2</v>
      </c>
      <c r="BD127" s="46">
        <v>31.07</v>
      </c>
      <c r="BE127" s="47"/>
      <c r="BF127" s="46"/>
      <c r="BG127" s="46"/>
      <c r="BH127" s="46">
        <f t="shared" si="41"/>
        <v>803.4</v>
      </c>
      <c r="BI127" s="47">
        <f t="shared" si="42"/>
        <v>103</v>
      </c>
      <c r="BJ127" s="47">
        <v>86493</v>
      </c>
      <c r="BK127" s="47" t="e">
        <f>ROUND(#REF!,0)</f>
        <v>#REF!</v>
      </c>
      <c r="BL127" s="47" t="s">
        <v>147</v>
      </c>
      <c r="BO127" s="39"/>
    </row>
    <row r="128" spans="1:279" ht="18" customHeight="1" x14ac:dyDescent="0.25">
      <c r="A128" s="42">
        <v>120</v>
      </c>
      <c r="B128" s="42" t="s">
        <v>669</v>
      </c>
      <c r="C128" s="42" t="s">
        <v>670</v>
      </c>
      <c r="D128" s="42" t="s">
        <v>666</v>
      </c>
      <c r="E128" s="42" t="s">
        <v>671</v>
      </c>
      <c r="F128" s="42" t="s">
        <v>672</v>
      </c>
      <c r="G128" s="42" t="s">
        <v>152</v>
      </c>
      <c r="H128" s="42" t="s">
        <v>140</v>
      </c>
      <c r="I128" s="42" t="s">
        <v>141</v>
      </c>
      <c r="J128" s="42"/>
      <c r="K128" s="42" t="s">
        <v>153</v>
      </c>
      <c r="L128" s="42">
        <v>1978</v>
      </c>
      <c r="M128" s="42" t="s">
        <v>378</v>
      </c>
      <c r="N128" s="42" t="s">
        <v>144</v>
      </c>
      <c r="O128" s="45">
        <v>75</v>
      </c>
      <c r="P128" s="45">
        <v>6.6</v>
      </c>
      <c r="Q128" s="45">
        <v>4.5999999999999996</v>
      </c>
      <c r="R128" s="45">
        <f>0.75+0.75</f>
        <v>1.5</v>
      </c>
      <c r="S128" s="46">
        <f t="shared" si="46"/>
        <v>495</v>
      </c>
      <c r="T128" s="47">
        <v>4</v>
      </c>
      <c r="U128" s="47">
        <v>2</v>
      </c>
      <c r="V128" s="46">
        <v>14</v>
      </c>
      <c r="W128" s="46"/>
      <c r="X128" s="46"/>
      <c r="Y128" s="48">
        <f t="shared" si="38"/>
        <v>158.39999999999998</v>
      </c>
      <c r="Z128" s="47">
        <v>2</v>
      </c>
      <c r="AA128" s="49">
        <v>6.5</v>
      </c>
      <c r="AB128" s="49">
        <f t="shared" si="43"/>
        <v>495</v>
      </c>
      <c r="AC128" s="50">
        <f t="shared" si="44"/>
        <v>75</v>
      </c>
      <c r="AD128" s="49" t="s">
        <v>145</v>
      </c>
      <c r="AE128" s="49" t="s">
        <v>146</v>
      </c>
      <c r="AF128" s="51">
        <v>6.6</v>
      </c>
      <c r="AG128" s="49">
        <v>6.6</v>
      </c>
      <c r="AH128" s="49"/>
      <c r="AI128" s="50">
        <v>128</v>
      </c>
      <c r="AJ128" s="51">
        <f t="shared" si="39"/>
        <v>844.8</v>
      </c>
      <c r="AK128" s="49">
        <f t="shared" ref="AK128:AK136" si="47">AF128*AI128-AL128-AM128-AN128</f>
        <v>844.8</v>
      </c>
      <c r="AL128" s="49"/>
      <c r="AM128" s="51"/>
      <c r="AN128" s="51"/>
      <c r="AO128" s="47">
        <f t="shared" si="32"/>
        <v>30</v>
      </c>
      <c r="AP128" s="50">
        <v>30</v>
      </c>
      <c r="AQ128" s="50"/>
      <c r="AR128" s="49"/>
      <c r="AS128" s="49"/>
      <c r="AT128" s="54">
        <f t="shared" si="40"/>
        <v>100</v>
      </c>
      <c r="AU128" s="54">
        <v>100</v>
      </c>
      <c r="AV128" s="47">
        <f t="shared" si="45"/>
        <v>100</v>
      </c>
      <c r="AW128" s="54">
        <v>100</v>
      </c>
      <c r="AX128" s="49"/>
      <c r="AY128" s="50"/>
      <c r="AZ128" s="50"/>
      <c r="BA128" s="50"/>
      <c r="BB128" s="49"/>
      <c r="BC128" s="46"/>
      <c r="BD128" s="46"/>
      <c r="BE128" s="47"/>
      <c r="BF128" s="46"/>
      <c r="BG128" s="46"/>
      <c r="BH128" s="46">
        <f t="shared" si="41"/>
        <v>844.8</v>
      </c>
      <c r="BI128" s="47">
        <f t="shared" si="42"/>
        <v>128</v>
      </c>
      <c r="BJ128" s="47">
        <v>102428</v>
      </c>
      <c r="BK128" s="47" t="e">
        <f>ROUND(#REF!,0)</f>
        <v>#REF!</v>
      </c>
      <c r="BL128" s="47" t="s">
        <v>147</v>
      </c>
      <c r="BO128" s="39"/>
    </row>
    <row r="129" spans="1:67" ht="18" customHeight="1" x14ac:dyDescent="0.25">
      <c r="A129" s="42">
        <v>121</v>
      </c>
      <c r="B129" s="42" t="s">
        <v>673</v>
      </c>
      <c r="C129" s="42" t="s">
        <v>674</v>
      </c>
      <c r="D129" s="42" t="s">
        <v>666</v>
      </c>
      <c r="E129" s="42" t="s">
        <v>675</v>
      </c>
      <c r="F129" s="42" t="s">
        <v>676</v>
      </c>
      <c r="G129" s="42" t="s">
        <v>152</v>
      </c>
      <c r="H129" s="42" t="s">
        <v>169</v>
      </c>
      <c r="I129" s="42" t="s">
        <v>141</v>
      </c>
      <c r="J129" s="42"/>
      <c r="K129" s="42" t="s">
        <v>171</v>
      </c>
      <c r="L129" s="42">
        <v>1979</v>
      </c>
      <c r="M129" s="42" t="s">
        <v>378</v>
      </c>
      <c r="N129" s="42" t="s">
        <v>144</v>
      </c>
      <c r="O129" s="45">
        <v>75</v>
      </c>
      <c r="P129" s="45">
        <v>5.3</v>
      </c>
      <c r="Q129" s="45">
        <v>4.8</v>
      </c>
      <c r="R129" s="45"/>
      <c r="S129" s="46">
        <f t="shared" si="46"/>
        <v>397.5</v>
      </c>
      <c r="T129" s="47">
        <v>4</v>
      </c>
      <c r="U129" s="47">
        <v>2</v>
      </c>
      <c r="V129" s="46">
        <v>12</v>
      </c>
      <c r="W129" s="46"/>
      <c r="X129" s="46"/>
      <c r="Y129" s="48">
        <f t="shared" si="38"/>
        <v>127.19999999999999</v>
      </c>
      <c r="Z129" s="47">
        <v>2</v>
      </c>
      <c r="AA129" s="49">
        <v>6.5</v>
      </c>
      <c r="AB129" s="49">
        <f t="shared" si="43"/>
        <v>397.5</v>
      </c>
      <c r="AC129" s="50">
        <f t="shared" si="44"/>
        <v>75</v>
      </c>
      <c r="AD129" s="49" t="s">
        <v>145</v>
      </c>
      <c r="AE129" s="49" t="s">
        <v>146</v>
      </c>
      <c r="AF129" s="51">
        <v>5.3</v>
      </c>
      <c r="AG129" s="49">
        <v>5.3</v>
      </c>
      <c r="AH129" s="49"/>
      <c r="AI129" s="50">
        <v>164</v>
      </c>
      <c r="AJ129" s="51">
        <f t="shared" si="39"/>
        <v>869.19999999999993</v>
      </c>
      <c r="AK129" s="49">
        <f t="shared" si="47"/>
        <v>869.19999999999993</v>
      </c>
      <c r="AL129" s="49"/>
      <c r="AM129" s="51"/>
      <c r="AN129" s="51"/>
      <c r="AO129" s="47">
        <f t="shared" si="32"/>
        <v>46</v>
      </c>
      <c r="AP129" s="50">
        <v>46</v>
      </c>
      <c r="AQ129" s="50"/>
      <c r="AR129" s="49"/>
      <c r="AS129" s="49"/>
      <c r="AT129" s="47">
        <f t="shared" si="40"/>
        <v>46</v>
      </c>
      <c r="AU129" s="50">
        <v>46</v>
      </c>
      <c r="AV129" s="47">
        <f t="shared" si="45"/>
        <v>46</v>
      </c>
      <c r="AW129" s="50">
        <f>AU129</f>
        <v>46</v>
      </c>
      <c r="AX129" s="49"/>
      <c r="AY129" s="50"/>
      <c r="AZ129" s="50"/>
      <c r="BA129" s="50"/>
      <c r="BB129" s="49"/>
      <c r="BC129" s="53">
        <v>5</v>
      </c>
      <c r="BD129" s="46">
        <v>31.07</v>
      </c>
      <c r="BE129" s="47"/>
      <c r="BF129" s="46"/>
      <c r="BG129" s="46"/>
      <c r="BH129" s="46">
        <f t="shared" si="41"/>
        <v>869.19999999999993</v>
      </c>
      <c r="BI129" s="47">
        <f t="shared" si="42"/>
        <v>164</v>
      </c>
      <c r="BJ129" s="47">
        <v>94033</v>
      </c>
      <c r="BK129" s="47" t="e">
        <f>ROUND(#REF!,0)</f>
        <v>#REF!</v>
      </c>
      <c r="BL129" s="47" t="s">
        <v>147</v>
      </c>
      <c r="BO129" s="39"/>
    </row>
    <row r="130" spans="1:67" ht="18" customHeight="1" x14ac:dyDescent="0.25">
      <c r="A130" s="42">
        <v>122</v>
      </c>
      <c r="B130" s="42" t="s">
        <v>677</v>
      </c>
      <c r="C130" s="42" t="s">
        <v>678</v>
      </c>
      <c r="D130" s="42" t="s">
        <v>666</v>
      </c>
      <c r="E130" s="42" t="s">
        <v>679</v>
      </c>
      <c r="F130" s="42" t="s">
        <v>680</v>
      </c>
      <c r="G130" s="42" t="s">
        <v>152</v>
      </c>
      <c r="H130" s="42" t="s">
        <v>169</v>
      </c>
      <c r="I130" s="42" t="s">
        <v>278</v>
      </c>
      <c r="J130" s="42"/>
      <c r="K130" s="42" t="s">
        <v>171</v>
      </c>
      <c r="L130" s="42">
        <v>1978</v>
      </c>
      <c r="M130" s="42" t="s">
        <v>681</v>
      </c>
      <c r="N130" s="42" t="s">
        <v>144</v>
      </c>
      <c r="O130" s="45">
        <v>67</v>
      </c>
      <c r="P130" s="45">
        <v>4.0999999999999996</v>
      </c>
      <c r="Q130" s="45">
        <v>3.7</v>
      </c>
      <c r="R130" s="45"/>
      <c r="S130" s="46">
        <f t="shared" si="46"/>
        <v>274.7</v>
      </c>
      <c r="T130" s="47">
        <v>4</v>
      </c>
      <c r="U130" s="47">
        <v>2</v>
      </c>
      <c r="V130" s="46">
        <v>10</v>
      </c>
      <c r="W130" s="46"/>
      <c r="X130" s="46"/>
      <c r="Y130" s="48">
        <f t="shared" si="38"/>
        <v>98.399999999999991</v>
      </c>
      <c r="Z130" s="47">
        <v>2</v>
      </c>
      <c r="AA130" s="49">
        <v>11.64</v>
      </c>
      <c r="AB130" s="49">
        <f t="shared" si="43"/>
        <v>274.7</v>
      </c>
      <c r="AC130" s="50">
        <f t="shared" si="44"/>
        <v>67</v>
      </c>
      <c r="AD130" s="49" t="s">
        <v>145</v>
      </c>
      <c r="AE130" s="49" t="s">
        <v>146</v>
      </c>
      <c r="AF130" s="51">
        <v>4.0999999999999996</v>
      </c>
      <c r="AG130" s="49">
        <v>4.0999999999999996</v>
      </c>
      <c r="AH130" s="49"/>
      <c r="AI130" s="50">
        <v>80</v>
      </c>
      <c r="AJ130" s="51">
        <f t="shared" si="39"/>
        <v>328</v>
      </c>
      <c r="AK130" s="49">
        <f t="shared" si="47"/>
        <v>328</v>
      </c>
      <c r="AL130" s="49"/>
      <c r="AM130" s="51"/>
      <c r="AN130" s="51"/>
      <c r="AO130" s="47">
        <f t="shared" si="32"/>
        <v>81</v>
      </c>
      <c r="AP130" s="50">
        <v>81</v>
      </c>
      <c r="AQ130" s="50"/>
      <c r="AR130" s="49"/>
      <c r="AS130" s="49"/>
      <c r="AT130" s="54">
        <f t="shared" si="40"/>
        <v>101</v>
      </c>
      <c r="AU130" s="54">
        <v>20</v>
      </c>
      <c r="AV130" s="47">
        <f t="shared" si="45"/>
        <v>20</v>
      </c>
      <c r="AW130" s="54">
        <v>20</v>
      </c>
      <c r="AX130" s="49">
        <v>81</v>
      </c>
      <c r="AY130" s="50"/>
      <c r="AZ130" s="50"/>
      <c r="BA130" s="50"/>
      <c r="BB130" s="49"/>
      <c r="BC130" s="46">
        <v>2</v>
      </c>
      <c r="BD130" s="46">
        <v>31.07</v>
      </c>
      <c r="BE130" s="47"/>
      <c r="BF130" s="46"/>
      <c r="BG130" s="46"/>
      <c r="BH130" s="46">
        <f t="shared" si="41"/>
        <v>328</v>
      </c>
      <c r="BI130" s="47">
        <f t="shared" si="42"/>
        <v>80</v>
      </c>
      <c r="BJ130" s="47">
        <v>54026</v>
      </c>
      <c r="BK130" s="47" t="e">
        <f>ROUND(#REF!,0)</f>
        <v>#REF!</v>
      </c>
      <c r="BL130" s="47" t="s">
        <v>147</v>
      </c>
      <c r="BO130" s="39"/>
    </row>
    <row r="131" spans="1:67" ht="18" customHeight="1" x14ac:dyDescent="0.25">
      <c r="A131" s="42">
        <v>123</v>
      </c>
      <c r="B131" s="42" t="s">
        <v>682</v>
      </c>
      <c r="C131" s="42" t="s">
        <v>683</v>
      </c>
      <c r="D131" s="42" t="s">
        <v>666</v>
      </c>
      <c r="E131" s="42" t="s">
        <v>679</v>
      </c>
      <c r="F131" s="42" t="s">
        <v>684</v>
      </c>
      <c r="G131" s="42" t="s">
        <v>139</v>
      </c>
      <c r="H131" s="42" t="s">
        <v>140</v>
      </c>
      <c r="I131" s="42" t="s">
        <v>278</v>
      </c>
      <c r="J131" s="42"/>
      <c r="K131" s="42" t="s">
        <v>231</v>
      </c>
      <c r="L131" s="42">
        <v>1995</v>
      </c>
      <c r="M131" s="42" t="s">
        <v>685</v>
      </c>
      <c r="N131" s="42" t="s">
        <v>145</v>
      </c>
      <c r="O131" s="45">
        <v>65</v>
      </c>
      <c r="P131" s="45">
        <v>9.6</v>
      </c>
      <c r="Q131" s="45">
        <v>9</v>
      </c>
      <c r="R131" s="45"/>
      <c r="S131" s="46">
        <f t="shared" si="46"/>
        <v>624</v>
      </c>
      <c r="T131" s="47">
        <v>4</v>
      </c>
      <c r="U131" s="47">
        <v>2</v>
      </c>
      <c r="V131" s="46"/>
      <c r="W131" s="46"/>
      <c r="X131" s="46"/>
      <c r="Y131" s="48">
        <f t="shared" ref="Y131:Y162" si="48">P131*2*12</f>
        <v>230.39999999999998</v>
      </c>
      <c r="Z131" s="47">
        <v>2</v>
      </c>
      <c r="AA131" s="49">
        <v>16.079999999999998</v>
      </c>
      <c r="AB131" s="49">
        <f t="shared" si="43"/>
        <v>624</v>
      </c>
      <c r="AC131" s="50">
        <f t="shared" si="44"/>
        <v>65</v>
      </c>
      <c r="AD131" s="49" t="s">
        <v>145</v>
      </c>
      <c r="AE131" s="49" t="s">
        <v>146</v>
      </c>
      <c r="AF131" s="51">
        <v>9.6</v>
      </c>
      <c r="AG131" s="49">
        <v>9.6</v>
      </c>
      <c r="AH131" s="49"/>
      <c r="AI131" s="50">
        <v>193</v>
      </c>
      <c r="AJ131" s="51">
        <f t="shared" ref="AJ131:AJ162" si="49">AK131+AL131+AM131+AN131</f>
        <v>1852.8</v>
      </c>
      <c r="AK131" s="49">
        <f t="shared" si="47"/>
        <v>1852.8</v>
      </c>
      <c r="AL131" s="49"/>
      <c r="AM131" s="51"/>
      <c r="AN131" s="51"/>
      <c r="AO131" s="47">
        <f t="shared" si="32"/>
        <v>320.5</v>
      </c>
      <c r="AP131" s="50">
        <v>312</v>
      </c>
      <c r="AQ131" s="50"/>
      <c r="AR131" s="49">
        <v>8.5</v>
      </c>
      <c r="AS131" s="49"/>
      <c r="AT131" s="47">
        <f t="shared" si="40"/>
        <v>317</v>
      </c>
      <c r="AU131" s="50">
        <v>10</v>
      </c>
      <c r="AV131" s="47">
        <f t="shared" si="45"/>
        <v>10</v>
      </c>
      <c r="AW131" s="50">
        <f>AU131</f>
        <v>10</v>
      </c>
      <c r="AX131" s="49"/>
      <c r="AY131" s="51">
        <v>307</v>
      </c>
      <c r="AZ131" s="51"/>
      <c r="BA131" s="51"/>
      <c r="BB131" s="49"/>
      <c r="BC131" s="53">
        <v>35</v>
      </c>
      <c r="BD131" s="46">
        <v>31.07</v>
      </c>
      <c r="BE131" s="47"/>
      <c r="BF131" s="46"/>
      <c r="BG131" s="46"/>
      <c r="BH131" s="46">
        <f t="shared" ref="BH131:BH162" si="50">AJ131</f>
        <v>1852.8</v>
      </c>
      <c r="BI131" s="47">
        <f t="shared" ref="BI131:BI162" si="51">AI131</f>
        <v>193</v>
      </c>
      <c r="BJ131" s="47">
        <v>152431</v>
      </c>
      <c r="BK131" s="47" t="e">
        <f>ROUND(#REF!,0)</f>
        <v>#REF!</v>
      </c>
      <c r="BL131" s="47" t="s">
        <v>147</v>
      </c>
      <c r="BO131" s="39"/>
    </row>
    <row r="132" spans="1:67" ht="18" customHeight="1" x14ac:dyDescent="0.25">
      <c r="A132" s="42">
        <v>124</v>
      </c>
      <c r="B132" s="42" t="s">
        <v>686</v>
      </c>
      <c r="C132" s="42" t="s">
        <v>687</v>
      </c>
      <c r="D132" s="42" t="s">
        <v>666</v>
      </c>
      <c r="E132" s="42" t="s">
        <v>667</v>
      </c>
      <c r="F132" s="42" t="s">
        <v>688</v>
      </c>
      <c r="G132" s="42" t="s">
        <v>139</v>
      </c>
      <c r="H132" s="42" t="s">
        <v>140</v>
      </c>
      <c r="I132" s="42" t="s">
        <v>304</v>
      </c>
      <c r="J132" s="42"/>
      <c r="K132" s="42" t="s">
        <v>231</v>
      </c>
      <c r="L132" s="42"/>
      <c r="M132" s="42" t="s">
        <v>689</v>
      </c>
      <c r="N132" s="42" t="s">
        <v>144</v>
      </c>
      <c r="O132" s="45">
        <v>30</v>
      </c>
      <c r="P132" s="45">
        <v>9.6999999999999993</v>
      </c>
      <c r="Q132" s="45">
        <v>9.1</v>
      </c>
      <c r="R132" s="45"/>
      <c r="S132" s="46">
        <f t="shared" si="46"/>
        <v>291</v>
      </c>
      <c r="T132" s="47">
        <v>4</v>
      </c>
      <c r="U132" s="47">
        <v>2</v>
      </c>
      <c r="V132" s="46"/>
      <c r="W132" s="46"/>
      <c r="X132" s="46"/>
      <c r="Y132" s="48">
        <f t="shared" si="48"/>
        <v>232.79999999999998</v>
      </c>
      <c r="Z132" s="54">
        <v>10</v>
      </c>
      <c r="AA132" s="49">
        <v>15.42</v>
      </c>
      <c r="AB132" s="49">
        <f t="shared" si="43"/>
        <v>291</v>
      </c>
      <c r="AC132" s="50">
        <f t="shared" si="44"/>
        <v>30</v>
      </c>
      <c r="AD132" s="49" t="s">
        <v>145</v>
      </c>
      <c r="AE132" s="49" t="s">
        <v>146</v>
      </c>
      <c r="AF132" s="51">
        <v>9.6999999999999993</v>
      </c>
      <c r="AG132" s="49">
        <v>9.6999999999999993</v>
      </c>
      <c r="AH132" s="49"/>
      <c r="AI132" s="50">
        <v>115</v>
      </c>
      <c r="AJ132" s="51">
        <f t="shared" si="49"/>
        <v>1115.5</v>
      </c>
      <c r="AK132" s="49">
        <f t="shared" si="47"/>
        <v>1115.5</v>
      </c>
      <c r="AL132" s="49"/>
      <c r="AM132" s="51"/>
      <c r="AN132" s="51"/>
      <c r="AO132" s="47">
        <f t="shared" si="32"/>
        <v>210</v>
      </c>
      <c r="AP132" s="50">
        <v>210</v>
      </c>
      <c r="AQ132" s="50"/>
      <c r="AR132" s="49"/>
      <c r="AS132" s="49"/>
      <c r="AT132" s="47">
        <f t="shared" si="40"/>
        <v>210</v>
      </c>
      <c r="AU132" s="50">
        <v>210</v>
      </c>
      <c r="AV132" s="47">
        <f t="shared" si="45"/>
        <v>210</v>
      </c>
      <c r="AW132" s="50">
        <f>AU132</f>
        <v>210</v>
      </c>
      <c r="AX132" s="49"/>
      <c r="AY132" s="50"/>
      <c r="AZ132" s="50"/>
      <c r="BA132" s="50"/>
      <c r="BB132" s="53">
        <v>10</v>
      </c>
      <c r="BC132" s="46"/>
      <c r="BD132" s="46"/>
      <c r="BE132" s="47"/>
      <c r="BF132" s="46"/>
      <c r="BG132" s="46"/>
      <c r="BH132" s="46">
        <f t="shared" si="50"/>
        <v>1115.5</v>
      </c>
      <c r="BI132" s="47">
        <f t="shared" si="51"/>
        <v>115</v>
      </c>
      <c r="BJ132" s="47">
        <v>108871</v>
      </c>
      <c r="BK132" s="47" t="e">
        <f>ROUND(#REF!,0)</f>
        <v>#REF!</v>
      </c>
      <c r="BL132" s="47" t="s">
        <v>147</v>
      </c>
      <c r="BO132" s="39"/>
    </row>
    <row r="133" spans="1:67" ht="18" customHeight="1" x14ac:dyDescent="0.25">
      <c r="A133" s="42">
        <v>125</v>
      </c>
      <c r="B133" s="42" t="s">
        <v>690</v>
      </c>
      <c r="C133" s="42" t="s">
        <v>691</v>
      </c>
      <c r="D133" s="42" t="s">
        <v>666</v>
      </c>
      <c r="E133" s="42" t="s">
        <v>692</v>
      </c>
      <c r="F133" s="42" t="s">
        <v>693</v>
      </c>
      <c r="G133" s="42" t="s">
        <v>152</v>
      </c>
      <c r="H133" s="42" t="s">
        <v>140</v>
      </c>
      <c r="I133" s="42" t="s">
        <v>694</v>
      </c>
      <c r="J133" s="42"/>
      <c r="K133" s="42" t="s">
        <v>153</v>
      </c>
      <c r="L133" s="47"/>
      <c r="M133" s="42" t="s">
        <v>695</v>
      </c>
      <c r="N133" s="42" t="s">
        <v>144</v>
      </c>
      <c r="O133" s="45">
        <v>26</v>
      </c>
      <c r="P133" s="45">
        <v>3</v>
      </c>
      <c r="Q133" s="45">
        <v>2.7</v>
      </c>
      <c r="R133" s="45"/>
      <c r="S133" s="46">
        <f t="shared" si="46"/>
        <v>78</v>
      </c>
      <c r="T133" s="54">
        <v>1</v>
      </c>
      <c r="U133" s="47">
        <v>2</v>
      </c>
      <c r="V133" s="46"/>
      <c r="W133" s="46"/>
      <c r="X133" s="46"/>
      <c r="Y133" s="48">
        <f t="shared" si="48"/>
        <v>72</v>
      </c>
      <c r="Z133" s="47">
        <v>2</v>
      </c>
      <c r="AA133" s="49"/>
      <c r="AB133" s="81">
        <f t="shared" si="43"/>
        <v>78</v>
      </c>
      <c r="AC133" s="50">
        <f t="shared" si="44"/>
        <v>26</v>
      </c>
      <c r="AD133" s="53" t="s">
        <v>199</v>
      </c>
      <c r="AE133" s="49" t="s">
        <v>146</v>
      </c>
      <c r="AF133" s="51">
        <v>3</v>
      </c>
      <c r="AG133" s="49">
        <v>3</v>
      </c>
      <c r="AH133" s="49"/>
      <c r="AI133" s="50">
        <v>60</v>
      </c>
      <c r="AJ133" s="51">
        <f t="shared" si="49"/>
        <v>180</v>
      </c>
      <c r="AK133" s="52">
        <f t="shared" si="47"/>
        <v>180</v>
      </c>
      <c r="AL133" s="49"/>
      <c r="AM133" s="51"/>
      <c r="AN133" s="51"/>
      <c r="AO133" s="47">
        <f t="shared" si="32"/>
        <v>10</v>
      </c>
      <c r="AP133" s="50">
        <v>10</v>
      </c>
      <c r="AQ133" s="50"/>
      <c r="AR133" s="49"/>
      <c r="AS133" s="49"/>
      <c r="AT133" s="47">
        <f t="shared" si="40"/>
        <v>5</v>
      </c>
      <c r="AU133" s="50">
        <v>5</v>
      </c>
      <c r="AV133" s="47">
        <f t="shared" si="45"/>
        <v>5</v>
      </c>
      <c r="AW133" s="50">
        <f>AU133</f>
        <v>5</v>
      </c>
      <c r="AX133" s="49"/>
      <c r="AY133" s="50"/>
      <c r="AZ133" s="50"/>
      <c r="BA133" s="50"/>
      <c r="BB133" s="49"/>
      <c r="BC133" s="46"/>
      <c r="BD133" s="46"/>
      <c r="BE133" s="47"/>
      <c r="BF133" s="46"/>
      <c r="BG133" s="46"/>
      <c r="BH133" s="46">
        <f t="shared" si="50"/>
        <v>180</v>
      </c>
      <c r="BI133" s="46">
        <f t="shared" si="51"/>
        <v>60</v>
      </c>
      <c r="BJ133" s="47">
        <v>15922</v>
      </c>
      <c r="BK133" s="47" t="e">
        <f>ROUND(#REF!,0)</f>
        <v>#REF!</v>
      </c>
      <c r="BL133" s="47" t="s">
        <v>412</v>
      </c>
      <c r="BO133" s="39"/>
    </row>
    <row r="134" spans="1:67" ht="18" customHeight="1" x14ac:dyDescent="0.25">
      <c r="A134" s="42">
        <v>126</v>
      </c>
      <c r="B134" s="42" t="s">
        <v>696</v>
      </c>
      <c r="C134" s="42" t="s">
        <v>697</v>
      </c>
      <c r="D134" s="42" t="s">
        <v>666</v>
      </c>
      <c r="E134" s="42" t="s">
        <v>698</v>
      </c>
      <c r="F134" s="42" t="s">
        <v>693</v>
      </c>
      <c r="G134" s="42" t="s">
        <v>152</v>
      </c>
      <c r="H134" s="42" t="s">
        <v>169</v>
      </c>
      <c r="I134" s="42" t="s">
        <v>694</v>
      </c>
      <c r="J134" s="42"/>
      <c r="K134" s="42" t="s">
        <v>171</v>
      </c>
      <c r="L134" s="47"/>
      <c r="M134" s="42" t="s">
        <v>699</v>
      </c>
      <c r="N134" s="42" t="s">
        <v>145</v>
      </c>
      <c r="O134" s="45">
        <v>26</v>
      </c>
      <c r="P134" s="45">
        <v>1.8</v>
      </c>
      <c r="Q134" s="45">
        <v>1.5</v>
      </c>
      <c r="R134" s="45"/>
      <c r="S134" s="46">
        <f t="shared" si="46"/>
        <v>46.800000000000004</v>
      </c>
      <c r="T134" s="47">
        <v>2</v>
      </c>
      <c r="U134" s="47">
        <v>2</v>
      </c>
      <c r="V134" s="46"/>
      <c r="W134" s="46"/>
      <c r="X134" s="46"/>
      <c r="Y134" s="48">
        <f t="shared" si="48"/>
        <v>43.2</v>
      </c>
      <c r="Z134" s="47">
        <v>2</v>
      </c>
      <c r="AA134" s="49"/>
      <c r="AB134" s="81">
        <f t="shared" ref="AB134:AB169" si="52">S134</f>
        <v>46.800000000000004</v>
      </c>
      <c r="AC134" s="50">
        <f t="shared" ref="AC134:AC169" si="53">O134</f>
        <v>26</v>
      </c>
      <c r="AD134" s="49" t="s">
        <v>144</v>
      </c>
      <c r="AE134" s="49" t="s">
        <v>146</v>
      </c>
      <c r="AF134" s="51">
        <v>3</v>
      </c>
      <c r="AG134" s="49">
        <v>3</v>
      </c>
      <c r="AH134" s="49"/>
      <c r="AI134" s="50">
        <v>40</v>
      </c>
      <c r="AJ134" s="51">
        <f t="shared" si="49"/>
        <v>120</v>
      </c>
      <c r="AK134" s="51">
        <f t="shared" si="47"/>
        <v>0</v>
      </c>
      <c r="AL134" s="49">
        <f>AF134*AI134</f>
        <v>120</v>
      </c>
      <c r="AM134" s="51"/>
      <c r="AN134" s="51"/>
      <c r="AO134" s="47">
        <f t="shared" si="32"/>
        <v>10</v>
      </c>
      <c r="AP134" s="50">
        <v>10</v>
      </c>
      <c r="AQ134" s="50"/>
      <c r="AR134" s="49"/>
      <c r="AS134" s="49"/>
      <c r="AT134" s="47">
        <f t="shared" si="40"/>
        <v>60</v>
      </c>
      <c r="AU134" s="50">
        <v>60</v>
      </c>
      <c r="AV134" s="47">
        <f t="shared" si="45"/>
        <v>60</v>
      </c>
      <c r="AW134" s="50">
        <f>AU134</f>
        <v>60</v>
      </c>
      <c r="AX134" s="49"/>
      <c r="AY134" s="50"/>
      <c r="AZ134" s="50"/>
      <c r="BA134" s="50"/>
      <c r="BB134" s="49"/>
      <c r="BC134" s="46"/>
      <c r="BD134" s="46"/>
      <c r="BE134" s="47"/>
      <c r="BF134" s="46"/>
      <c r="BG134" s="46"/>
      <c r="BH134" s="46">
        <f t="shared" si="50"/>
        <v>120</v>
      </c>
      <c r="BI134" s="46">
        <f t="shared" si="51"/>
        <v>40</v>
      </c>
      <c r="BJ134" s="47">
        <v>18238</v>
      </c>
      <c r="BK134" s="47" t="e">
        <f>ROUND(#REF!,0)</f>
        <v>#REF!</v>
      </c>
      <c r="BL134" s="47" t="s">
        <v>412</v>
      </c>
      <c r="BO134" s="39"/>
    </row>
    <row r="135" spans="1:67" ht="18" customHeight="1" x14ac:dyDescent="0.25">
      <c r="A135" s="42">
        <v>127</v>
      </c>
      <c r="B135" s="42" t="s">
        <v>700</v>
      </c>
      <c r="C135" s="42" t="s">
        <v>701</v>
      </c>
      <c r="D135" s="42" t="s">
        <v>666</v>
      </c>
      <c r="E135" s="42" t="s">
        <v>702</v>
      </c>
      <c r="F135" s="42" t="s">
        <v>703</v>
      </c>
      <c r="G135" s="42" t="s">
        <v>152</v>
      </c>
      <c r="H135" s="42" t="s">
        <v>140</v>
      </c>
      <c r="I135" s="42" t="s">
        <v>694</v>
      </c>
      <c r="J135" s="42"/>
      <c r="K135" s="42" t="s">
        <v>242</v>
      </c>
      <c r="L135" s="47"/>
      <c r="M135" s="42" t="s">
        <v>704</v>
      </c>
      <c r="N135" s="42" t="s">
        <v>144</v>
      </c>
      <c r="O135" s="45">
        <v>24</v>
      </c>
      <c r="P135" s="45">
        <v>5.5</v>
      </c>
      <c r="Q135" s="45">
        <v>5</v>
      </c>
      <c r="R135" s="45"/>
      <c r="S135" s="46">
        <f t="shared" si="46"/>
        <v>132</v>
      </c>
      <c r="T135" s="54">
        <v>1</v>
      </c>
      <c r="U135" s="47">
        <v>2</v>
      </c>
      <c r="V135" s="46"/>
      <c r="W135" s="46"/>
      <c r="X135" s="46"/>
      <c r="Y135" s="48">
        <f t="shared" si="48"/>
        <v>132</v>
      </c>
      <c r="Z135" s="47">
        <v>2</v>
      </c>
      <c r="AA135" s="49"/>
      <c r="AB135" s="81">
        <f t="shared" si="52"/>
        <v>132</v>
      </c>
      <c r="AC135" s="50">
        <f t="shared" si="53"/>
        <v>24</v>
      </c>
      <c r="AD135" s="49" t="s">
        <v>145</v>
      </c>
      <c r="AE135" s="49" t="s">
        <v>146</v>
      </c>
      <c r="AF135" s="51">
        <v>6</v>
      </c>
      <c r="AG135" s="49">
        <v>6</v>
      </c>
      <c r="AH135" s="49"/>
      <c r="AI135" s="54">
        <v>40</v>
      </c>
      <c r="AJ135" s="51">
        <f t="shared" si="49"/>
        <v>240</v>
      </c>
      <c r="AK135" s="49">
        <f t="shared" si="47"/>
        <v>240</v>
      </c>
      <c r="AL135" s="49"/>
      <c r="AM135" s="51"/>
      <c r="AN135" s="51"/>
      <c r="AO135" s="47">
        <f t="shared" si="32"/>
        <v>30</v>
      </c>
      <c r="AP135" s="50">
        <v>30</v>
      </c>
      <c r="AQ135" s="50"/>
      <c r="AR135" s="49"/>
      <c r="AS135" s="49"/>
      <c r="AT135" s="47"/>
      <c r="AU135" s="50"/>
      <c r="AV135" s="47"/>
      <c r="AW135" s="50"/>
      <c r="AX135" s="49"/>
      <c r="AY135" s="50"/>
      <c r="AZ135" s="50"/>
      <c r="BA135" s="50"/>
      <c r="BB135" s="53">
        <v>2</v>
      </c>
      <c r="BC135" s="46"/>
      <c r="BD135" s="46"/>
      <c r="BE135" s="47"/>
      <c r="BF135" s="46"/>
      <c r="BG135" s="46"/>
      <c r="BH135" s="46">
        <f t="shared" si="50"/>
        <v>240</v>
      </c>
      <c r="BI135" s="46">
        <f t="shared" si="51"/>
        <v>40</v>
      </c>
      <c r="BJ135" s="47">
        <v>22561</v>
      </c>
      <c r="BK135" s="47" t="e">
        <f>ROUND(#REF!,0)</f>
        <v>#REF!</v>
      </c>
      <c r="BL135" s="47" t="s">
        <v>412</v>
      </c>
      <c r="BO135" s="39"/>
    </row>
    <row r="136" spans="1:67" ht="18" customHeight="1" x14ac:dyDescent="0.25">
      <c r="A136" s="42">
        <v>128</v>
      </c>
      <c r="B136" s="42" t="s">
        <v>705</v>
      </c>
      <c r="C136" s="42" t="s">
        <v>706</v>
      </c>
      <c r="D136" s="42" t="s">
        <v>666</v>
      </c>
      <c r="E136" s="42" t="s">
        <v>707</v>
      </c>
      <c r="F136" s="42" t="s">
        <v>708</v>
      </c>
      <c r="G136" s="42" t="s">
        <v>152</v>
      </c>
      <c r="H136" s="42" t="s">
        <v>169</v>
      </c>
      <c r="I136" s="42" t="s">
        <v>694</v>
      </c>
      <c r="J136" s="42"/>
      <c r="K136" s="42" t="s">
        <v>171</v>
      </c>
      <c r="L136" s="47"/>
      <c r="M136" s="42" t="s">
        <v>709</v>
      </c>
      <c r="N136" s="42" t="s">
        <v>144</v>
      </c>
      <c r="O136" s="45">
        <v>22</v>
      </c>
      <c r="P136" s="45">
        <v>2.5</v>
      </c>
      <c r="Q136" s="45">
        <v>2.2000000000000002</v>
      </c>
      <c r="R136" s="45"/>
      <c r="S136" s="46">
        <f t="shared" si="46"/>
        <v>55</v>
      </c>
      <c r="T136" s="47"/>
      <c r="U136" s="47">
        <v>2</v>
      </c>
      <c r="V136" s="46"/>
      <c r="W136" s="46"/>
      <c r="X136" s="46"/>
      <c r="Y136" s="48">
        <f t="shared" si="48"/>
        <v>60</v>
      </c>
      <c r="Z136" s="47">
        <v>2</v>
      </c>
      <c r="AA136" s="49"/>
      <c r="AB136" s="81">
        <f t="shared" si="52"/>
        <v>55</v>
      </c>
      <c r="AC136" s="50">
        <f t="shared" si="53"/>
        <v>22</v>
      </c>
      <c r="AD136" s="49" t="s">
        <v>145</v>
      </c>
      <c r="AE136" s="49" t="s">
        <v>146</v>
      </c>
      <c r="AF136" s="51">
        <v>2.6</v>
      </c>
      <c r="AG136" s="49">
        <v>2.6</v>
      </c>
      <c r="AH136" s="49"/>
      <c r="AI136" s="50">
        <v>30</v>
      </c>
      <c r="AJ136" s="51">
        <f t="shared" si="49"/>
        <v>78</v>
      </c>
      <c r="AK136" s="49">
        <f t="shared" si="47"/>
        <v>78</v>
      </c>
      <c r="AL136" s="49"/>
      <c r="AM136" s="51"/>
      <c r="AN136" s="51"/>
      <c r="AO136" s="47">
        <f t="shared" si="32"/>
        <v>10</v>
      </c>
      <c r="AP136" s="50">
        <v>10</v>
      </c>
      <c r="AQ136" s="50"/>
      <c r="AR136" s="49"/>
      <c r="AS136" s="49"/>
      <c r="AT136" s="47">
        <f>AU136+AX136+AY136</f>
        <v>20</v>
      </c>
      <c r="AU136" s="50">
        <v>20</v>
      </c>
      <c r="AV136" s="47">
        <f>AU136</f>
        <v>20</v>
      </c>
      <c r="AW136" s="50">
        <f>AU136</f>
        <v>20</v>
      </c>
      <c r="AX136" s="49"/>
      <c r="AY136" s="50"/>
      <c r="AZ136" s="50"/>
      <c r="BA136" s="50"/>
      <c r="BB136" s="49"/>
      <c r="BC136" s="46"/>
      <c r="BD136" s="46"/>
      <c r="BE136" s="47"/>
      <c r="BF136" s="46"/>
      <c r="BG136" s="46"/>
      <c r="BH136" s="46">
        <f t="shared" si="50"/>
        <v>78</v>
      </c>
      <c r="BI136" s="46">
        <f t="shared" si="51"/>
        <v>30</v>
      </c>
      <c r="BJ136" s="47">
        <v>11801</v>
      </c>
      <c r="BK136" s="47" t="e">
        <f>ROUND(#REF!,0)</f>
        <v>#REF!</v>
      </c>
      <c r="BL136" s="47" t="s">
        <v>412</v>
      </c>
      <c r="BO136" s="39"/>
    </row>
    <row r="137" spans="1:67" ht="18" customHeight="1" x14ac:dyDescent="0.25">
      <c r="A137" s="42">
        <v>129</v>
      </c>
      <c r="B137" s="42" t="s">
        <v>710</v>
      </c>
      <c r="C137" s="42" t="s">
        <v>711</v>
      </c>
      <c r="D137" s="42" t="s">
        <v>666</v>
      </c>
      <c r="E137" s="42" t="s">
        <v>712</v>
      </c>
      <c r="F137" s="42" t="s">
        <v>708</v>
      </c>
      <c r="G137" s="42" t="s">
        <v>152</v>
      </c>
      <c r="H137" s="42" t="s">
        <v>169</v>
      </c>
      <c r="I137" s="42" t="s">
        <v>694</v>
      </c>
      <c r="J137" s="42"/>
      <c r="K137" s="42" t="s">
        <v>171</v>
      </c>
      <c r="L137" s="47"/>
      <c r="M137" s="42" t="s">
        <v>704</v>
      </c>
      <c r="N137" s="42" t="s">
        <v>144</v>
      </c>
      <c r="O137" s="45">
        <v>24</v>
      </c>
      <c r="P137" s="45">
        <v>2.5</v>
      </c>
      <c r="Q137" s="45">
        <v>2</v>
      </c>
      <c r="R137" s="45"/>
      <c r="S137" s="46">
        <f t="shared" si="46"/>
        <v>60</v>
      </c>
      <c r="T137" s="47"/>
      <c r="U137" s="47">
        <v>2</v>
      </c>
      <c r="V137" s="46"/>
      <c r="W137" s="46"/>
      <c r="X137" s="46"/>
      <c r="Y137" s="48">
        <f t="shared" si="48"/>
        <v>60</v>
      </c>
      <c r="Z137" s="47">
        <v>2</v>
      </c>
      <c r="AA137" s="49"/>
      <c r="AB137" s="81">
        <f t="shared" si="52"/>
        <v>60</v>
      </c>
      <c r="AC137" s="50">
        <f t="shared" si="53"/>
        <v>24</v>
      </c>
      <c r="AD137" s="49" t="s">
        <v>144</v>
      </c>
      <c r="AE137" s="49" t="s">
        <v>146</v>
      </c>
      <c r="AF137" s="51">
        <v>2.5</v>
      </c>
      <c r="AG137" s="49">
        <v>2.5</v>
      </c>
      <c r="AH137" s="49"/>
      <c r="AI137" s="54">
        <v>10</v>
      </c>
      <c r="AJ137" s="51">
        <f t="shared" si="49"/>
        <v>25</v>
      </c>
      <c r="AK137" s="51"/>
      <c r="AL137" s="49">
        <f>AF137*AI137</f>
        <v>25</v>
      </c>
      <c r="AM137" s="51"/>
      <c r="AN137" s="51"/>
      <c r="AO137" s="47">
        <f t="shared" si="32"/>
        <v>10</v>
      </c>
      <c r="AP137" s="50">
        <v>10</v>
      </c>
      <c r="AQ137" s="50"/>
      <c r="AR137" s="49"/>
      <c r="AS137" s="49"/>
      <c r="AT137" s="47">
        <f>AU137+AX137+AY137</f>
        <v>2</v>
      </c>
      <c r="AU137" s="50">
        <v>2</v>
      </c>
      <c r="AV137" s="47">
        <f>AU137</f>
        <v>2</v>
      </c>
      <c r="AW137" s="50">
        <f>AU137</f>
        <v>2</v>
      </c>
      <c r="AX137" s="49"/>
      <c r="AY137" s="50"/>
      <c r="AZ137" s="50"/>
      <c r="BA137" s="50"/>
      <c r="BB137" s="49"/>
      <c r="BC137" s="46"/>
      <c r="BD137" s="46"/>
      <c r="BE137" s="47"/>
      <c r="BF137" s="46"/>
      <c r="BG137" s="46"/>
      <c r="BH137" s="46">
        <f t="shared" si="50"/>
        <v>25</v>
      </c>
      <c r="BI137" s="46">
        <f t="shared" si="51"/>
        <v>10</v>
      </c>
      <c r="BJ137" s="47">
        <v>8275</v>
      </c>
      <c r="BK137" s="47" t="e">
        <f>ROUND(#REF!,0)</f>
        <v>#REF!</v>
      </c>
      <c r="BL137" s="47" t="s">
        <v>412</v>
      </c>
      <c r="BO137" s="39"/>
    </row>
    <row r="138" spans="1:67" ht="18" customHeight="1" x14ac:dyDescent="0.25">
      <c r="A138" s="42">
        <v>130</v>
      </c>
      <c r="B138" s="42" t="s">
        <v>713</v>
      </c>
      <c r="C138" s="42" t="s">
        <v>714</v>
      </c>
      <c r="D138" s="42" t="s">
        <v>666</v>
      </c>
      <c r="E138" s="42" t="s">
        <v>715</v>
      </c>
      <c r="F138" s="42" t="s">
        <v>716</v>
      </c>
      <c r="G138" s="42" t="s">
        <v>152</v>
      </c>
      <c r="H138" s="42" t="s">
        <v>169</v>
      </c>
      <c r="I138" s="42" t="s">
        <v>694</v>
      </c>
      <c r="J138" s="42"/>
      <c r="K138" s="42" t="s">
        <v>171</v>
      </c>
      <c r="L138" s="47"/>
      <c r="M138" s="42" t="s">
        <v>717</v>
      </c>
      <c r="N138" s="42" t="s">
        <v>144</v>
      </c>
      <c r="O138" s="45">
        <v>22</v>
      </c>
      <c r="P138" s="45">
        <v>3</v>
      </c>
      <c r="Q138" s="45">
        <v>2.7</v>
      </c>
      <c r="R138" s="45"/>
      <c r="S138" s="46">
        <f t="shared" si="46"/>
        <v>66</v>
      </c>
      <c r="T138" s="54">
        <v>2</v>
      </c>
      <c r="U138" s="47">
        <v>2</v>
      </c>
      <c r="V138" s="46"/>
      <c r="W138" s="46"/>
      <c r="X138" s="46"/>
      <c r="Y138" s="48">
        <f t="shared" si="48"/>
        <v>72</v>
      </c>
      <c r="Z138" s="47">
        <v>2</v>
      </c>
      <c r="AA138" s="49"/>
      <c r="AB138" s="81">
        <f t="shared" si="52"/>
        <v>66</v>
      </c>
      <c r="AC138" s="50">
        <f t="shared" si="53"/>
        <v>22</v>
      </c>
      <c r="AD138" s="49" t="s">
        <v>144</v>
      </c>
      <c r="AE138" s="49" t="s">
        <v>146</v>
      </c>
      <c r="AF138" s="51">
        <v>4</v>
      </c>
      <c r="AG138" s="49">
        <v>4</v>
      </c>
      <c r="AH138" s="49"/>
      <c r="AI138" s="50">
        <v>40</v>
      </c>
      <c r="AJ138" s="51">
        <f t="shared" si="49"/>
        <v>160</v>
      </c>
      <c r="AK138" s="51"/>
      <c r="AL138" s="49">
        <f>AF138*AI138</f>
        <v>160</v>
      </c>
      <c r="AM138" s="51"/>
      <c r="AN138" s="51"/>
      <c r="AO138" s="47">
        <f t="shared" si="32"/>
        <v>30</v>
      </c>
      <c r="AP138" s="50">
        <v>30</v>
      </c>
      <c r="AQ138" s="50"/>
      <c r="AR138" s="49"/>
      <c r="AS138" s="49"/>
      <c r="AT138" s="47">
        <f>AU138+AX138+AY138</f>
        <v>30</v>
      </c>
      <c r="AU138" s="50">
        <v>30</v>
      </c>
      <c r="AV138" s="47">
        <f>AU138</f>
        <v>30</v>
      </c>
      <c r="AW138" s="50">
        <f>AU138</f>
        <v>30</v>
      </c>
      <c r="AX138" s="49"/>
      <c r="AY138" s="50"/>
      <c r="AZ138" s="50"/>
      <c r="BA138" s="50"/>
      <c r="BB138" s="49"/>
      <c r="BC138" s="46"/>
      <c r="BD138" s="46"/>
      <c r="BE138" s="47"/>
      <c r="BF138" s="46"/>
      <c r="BG138" s="46"/>
      <c r="BH138" s="46">
        <f t="shared" si="50"/>
        <v>160</v>
      </c>
      <c r="BI138" s="46">
        <f t="shared" si="51"/>
        <v>40</v>
      </c>
      <c r="BJ138" s="47">
        <v>16148</v>
      </c>
      <c r="BK138" s="47" t="e">
        <f>ROUND(#REF!,0)</f>
        <v>#REF!</v>
      </c>
      <c r="BL138" s="47" t="s">
        <v>412</v>
      </c>
      <c r="BO138" s="39"/>
    </row>
    <row r="139" spans="1:67" ht="18" customHeight="1" x14ac:dyDescent="0.25">
      <c r="A139" s="42">
        <v>131</v>
      </c>
      <c r="B139" s="42" t="s">
        <v>718</v>
      </c>
      <c r="C139" s="42" t="s">
        <v>719</v>
      </c>
      <c r="D139" s="42" t="s">
        <v>666</v>
      </c>
      <c r="E139" s="42" t="s">
        <v>720</v>
      </c>
      <c r="F139" s="42" t="s">
        <v>721</v>
      </c>
      <c r="G139" s="42" t="s">
        <v>152</v>
      </c>
      <c r="H139" s="42" t="s">
        <v>140</v>
      </c>
      <c r="I139" s="42" t="s">
        <v>722</v>
      </c>
      <c r="J139" s="42"/>
      <c r="K139" s="80" t="s">
        <v>723</v>
      </c>
      <c r="L139" s="42"/>
      <c r="M139" s="42" t="s">
        <v>704</v>
      </c>
      <c r="N139" s="42" t="s">
        <v>144</v>
      </c>
      <c r="O139" s="45">
        <v>24</v>
      </c>
      <c r="P139" s="45">
        <v>3</v>
      </c>
      <c r="Q139" s="45">
        <v>2.7</v>
      </c>
      <c r="R139" s="45"/>
      <c r="S139" s="46">
        <f t="shared" si="46"/>
        <v>72</v>
      </c>
      <c r="T139" s="47"/>
      <c r="U139" s="47">
        <v>2</v>
      </c>
      <c r="V139" s="46"/>
      <c r="W139" s="46"/>
      <c r="X139" s="46"/>
      <c r="Y139" s="48">
        <f t="shared" si="48"/>
        <v>72</v>
      </c>
      <c r="Z139" s="47">
        <v>2</v>
      </c>
      <c r="AA139" s="49"/>
      <c r="AB139" s="81">
        <f t="shared" si="52"/>
        <v>72</v>
      </c>
      <c r="AC139" s="50">
        <f t="shared" si="53"/>
        <v>24</v>
      </c>
      <c r="AD139" s="53" t="s">
        <v>199</v>
      </c>
      <c r="AE139" s="49" t="s">
        <v>146</v>
      </c>
      <c r="AF139" s="51">
        <v>4.5999999999999996</v>
      </c>
      <c r="AG139" s="49">
        <v>4.5999999999999996</v>
      </c>
      <c r="AH139" s="49"/>
      <c r="AI139" s="50">
        <v>40</v>
      </c>
      <c r="AJ139" s="51">
        <f t="shared" si="49"/>
        <v>184</v>
      </c>
      <c r="AK139" s="52">
        <f>AF139*AI139-AL139-AM139-AN139</f>
        <v>184</v>
      </c>
      <c r="AL139" s="49"/>
      <c r="AM139" s="51"/>
      <c r="AN139" s="51"/>
      <c r="AO139" s="47">
        <f t="shared" si="32"/>
        <v>10</v>
      </c>
      <c r="AP139" s="50">
        <v>10</v>
      </c>
      <c r="AQ139" s="50"/>
      <c r="AR139" s="49"/>
      <c r="AS139" s="49"/>
      <c r="AT139" s="54">
        <f>AU139+AX139+AY139</f>
        <v>17</v>
      </c>
      <c r="AU139" s="54">
        <v>17</v>
      </c>
      <c r="AV139" s="47">
        <f>AU139</f>
        <v>17</v>
      </c>
      <c r="AW139" s="54">
        <f>AU139</f>
        <v>17</v>
      </c>
      <c r="AX139" s="49"/>
      <c r="AY139" s="50"/>
      <c r="AZ139" s="50"/>
      <c r="BA139" s="50"/>
      <c r="BB139" s="49"/>
      <c r="BC139" s="46"/>
      <c r="BD139" s="46"/>
      <c r="BE139" s="47"/>
      <c r="BF139" s="46"/>
      <c r="BG139" s="46"/>
      <c r="BH139" s="46">
        <f t="shared" si="50"/>
        <v>184</v>
      </c>
      <c r="BI139" s="46">
        <f t="shared" si="51"/>
        <v>40</v>
      </c>
      <c r="BJ139" s="47">
        <v>14073</v>
      </c>
      <c r="BK139" s="47" t="e">
        <f>ROUND(#REF!,0)</f>
        <v>#REF!</v>
      </c>
      <c r="BL139" s="47" t="s">
        <v>412</v>
      </c>
      <c r="BO139" s="39"/>
    </row>
    <row r="140" spans="1:67" ht="18" customHeight="1" x14ac:dyDescent="0.25">
      <c r="A140" s="42">
        <v>132</v>
      </c>
      <c r="B140" s="42" t="s">
        <v>724</v>
      </c>
      <c r="C140" s="42" t="s">
        <v>725</v>
      </c>
      <c r="D140" s="42" t="s">
        <v>666</v>
      </c>
      <c r="E140" s="42" t="s">
        <v>692</v>
      </c>
      <c r="F140" s="42" t="s">
        <v>693</v>
      </c>
      <c r="G140" s="42" t="s">
        <v>152</v>
      </c>
      <c r="H140" s="42" t="s">
        <v>169</v>
      </c>
      <c r="I140" s="42" t="s">
        <v>726</v>
      </c>
      <c r="J140" s="42"/>
      <c r="K140" s="42" t="s">
        <v>171</v>
      </c>
      <c r="L140" s="42"/>
      <c r="M140" s="42" t="s">
        <v>727</v>
      </c>
      <c r="N140" s="42" t="s">
        <v>144</v>
      </c>
      <c r="O140" s="45">
        <v>24</v>
      </c>
      <c r="P140" s="45">
        <v>2</v>
      </c>
      <c r="Q140" s="45">
        <v>1.7</v>
      </c>
      <c r="R140" s="45"/>
      <c r="S140" s="46">
        <f t="shared" si="46"/>
        <v>48</v>
      </c>
      <c r="T140" s="47"/>
      <c r="U140" s="47">
        <v>2</v>
      </c>
      <c r="V140" s="46"/>
      <c r="W140" s="46"/>
      <c r="X140" s="46"/>
      <c r="Y140" s="48">
        <f t="shared" si="48"/>
        <v>48</v>
      </c>
      <c r="Z140" s="47">
        <v>2</v>
      </c>
      <c r="AA140" s="49"/>
      <c r="AB140" s="81">
        <f t="shared" si="52"/>
        <v>48</v>
      </c>
      <c r="AC140" s="50">
        <f t="shared" si="53"/>
        <v>24</v>
      </c>
      <c r="AD140" s="49" t="s">
        <v>144</v>
      </c>
      <c r="AE140" s="49" t="s">
        <v>146</v>
      </c>
      <c r="AF140" s="51">
        <v>2</v>
      </c>
      <c r="AG140" s="49">
        <v>2</v>
      </c>
      <c r="AH140" s="49"/>
      <c r="AI140" s="54">
        <v>20</v>
      </c>
      <c r="AJ140" s="51">
        <f t="shared" si="49"/>
        <v>40</v>
      </c>
      <c r="AK140" s="51"/>
      <c r="AL140" s="49">
        <f>AF140*AI140</f>
        <v>40</v>
      </c>
      <c r="AM140" s="51"/>
      <c r="AN140" s="51"/>
      <c r="AO140" s="47">
        <f t="shared" si="32"/>
        <v>10</v>
      </c>
      <c r="AP140" s="50">
        <v>10</v>
      </c>
      <c r="AQ140" s="50"/>
      <c r="AR140" s="49"/>
      <c r="AS140" s="49"/>
      <c r="AT140" s="47"/>
      <c r="AU140" s="50"/>
      <c r="AV140" s="47"/>
      <c r="AW140" s="50"/>
      <c r="AX140" s="49"/>
      <c r="AY140" s="50"/>
      <c r="AZ140" s="50"/>
      <c r="BA140" s="50"/>
      <c r="BB140" s="49"/>
      <c r="BC140" s="46"/>
      <c r="BD140" s="46"/>
      <c r="BE140" s="47"/>
      <c r="BF140" s="46"/>
      <c r="BG140" s="46"/>
      <c r="BH140" s="46">
        <f t="shared" si="50"/>
        <v>40</v>
      </c>
      <c r="BI140" s="46">
        <f t="shared" si="51"/>
        <v>20</v>
      </c>
      <c r="BJ140" s="47">
        <v>9607</v>
      </c>
      <c r="BK140" s="47" t="e">
        <f>ROUND(#REF!,0)</f>
        <v>#REF!</v>
      </c>
      <c r="BL140" s="47" t="s">
        <v>412</v>
      </c>
      <c r="BO140" s="39"/>
    </row>
    <row r="141" spans="1:67" ht="18" customHeight="1" x14ac:dyDescent="0.25">
      <c r="A141" s="42">
        <v>133</v>
      </c>
      <c r="B141" s="42" t="s">
        <v>728</v>
      </c>
      <c r="C141" s="42" t="s">
        <v>729</v>
      </c>
      <c r="D141" s="42" t="s">
        <v>666</v>
      </c>
      <c r="E141" s="42" t="s">
        <v>730</v>
      </c>
      <c r="F141" s="42" t="s">
        <v>731</v>
      </c>
      <c r="G141" s="42" t="s">
        <v>152</v>
      </c>
      <c r="H141" s="42" t="s">
        <v>140</v>
      </c>
      <c r="I141" s="42" t="s">
        <v>732</v>
      </c>
      <c r="J141" s="42"/>
      <c r="K141" s="42" t="s">
        <v>242</v>
      </c>
      <c r="L141" s="42"/>
      <c r="M141" s="42" t="s">
        <v>733</v>
      </c>
      <c r="N141" s="42" t="s">
        <v>144</v>
      </c>
      <c r="O141" s="45">
        <v>18</v>
      </c>
      <c r="P141" s="45">
        <v>4</v>
      </c>
      <c r="Q141" s="45">
        <v>3.5</v>
      </c>
      <c r="R141" s="45"/>
      <c r="S141" s="46">
        <f t="shared" si="46"/>
        <v>72</v>
      </c>
      <c r="T141" s="47">
        <v>4</v>
      </c>
      <c r="U141" s="47">
        <v>2</v>
      </c>
      <c r="V141" s="46"/>
      <c r="W141" s="46"/>
      <c r="X141" s="46"/>
      <c r="Y141" s="48">
        <f t="shared" si="48"/>
        <v>96</v>
      </c>
      <c r="Z141" s="47">
        <v>2</v>
      </c>
      <c r="AA141" s="49"/>
      <c r="AB141" s="81">
        <f t="shared" si="52"/>
        <v>72</v>
      </c>
      <c r="AC141" s="50">
        <f t="shared" si="53"/>
        <v>18</v>
      </c>
      <c r="AD141" s="49" t="s">
        <v>144</v>
      </c>
      <c r="AE141" s="49" t="s">
        <v>146</v>
      </c>
      <c r="AF141" s="51">
        <v>5</v>
      </c>
      <c r="AG141" s="49">
        <v>5</v>
      </c>
      <c r="AH141" s="49"/>
      <c r="AI141" s="50">
        <v>40</v>
      </c>
      <c r="AJ141" s="51">
        <f t="shared" si="49"/>
        <v>200</v>
      </c>
      <c r="AK141" s="51"/>
      <c r="AL141" s="49">
        <f>AF141*AI141</f>
        <v>200</v>
      </c>
      <c r="AM141" s="51"/>
      <c r="AN141" s="51"/>
      <c r="AO141" s="47">
        <f t="shared" si="32"/>
        <v>10</v>
      </c>
      <c r="AP141" s="50">
        <v>10</v>
      </c>
      <c r="AQ141" s="50"/>
      <c r="AR141" s="49"/>
      <c r="AS141" s="49"/>
      <c r="AT141" s="47">
        <f>AU141+AX141+AY141</f>
        <v>100</v>
      </c>
      <c r="AU141" s="50">
        <v>100</v>
      </c>
      <c r="AV141" s="47">
        <f>AU141</f>
        <v>100</v>
      </c>
      <c r="AW141" s="50">
        <f>AU141</f>
        <v>100</v>
      </c>
      <c r="AX141" s="49"/>
      <c r="AY141" s="50"/>
      <c r="AZ141" s="50"/>
      <c r="BA141" s="50"/>
      <c r="BB141" s="49"/>
      <c r="BC141" s="46"/>
      <c r="BD141" s="46"/>
      <c r="BE141" s="47"/>
      <c r="BF141" s="46"/>
      <c r="BG141" s="46"/>
      <c r="BH141" s="46">
        <f t="shared" si="50"/>
        <v>200</v>
      </c>
      <c r="BI141" s="46">
        <f t="shared" si="51"/>
        <v>40</v>
      </c>
      <c r="BJ141" s="47">
        <v>26505</v>
      </c>
      <c r="BK141" s="47" t="e">
        <f>ROUND(#REF!,0)</f>
        <v>#REF!</v>
      </c>
      <c r="BL141" s="47" t="s">
        <v>412</v>
      </c>
      <c r="BO141" s="39"/>
    </row>
    <row r="142" spans="1:67" ht="18" customHeight="1" x14ac:dyDescent="0.25">
      <c r="A142" s="42">
        <v>134</v>
      </c>
      <c r="B142" s="42" t="s">
        <v>734</v>
      </c>
      <c r="C142" s="42" t="s">
        <v>735</v>
      </c>
      <c r="D142" s="42" t="s">
        <v>666</v>
      </c>
      <c r="E142" s="42" t="s">
        <v>720</v>
      </c>
      <c r="F142" s="42" t="s">
        <v>721</v>
      </c>
      <c r="G142" s="42" t="s">
        <v>152</v>
      </c>
      <c r="H142" s="42" t="s">
        <v>140</v>
      </c>
      <c r="I142" s="42" t="s">
        <v>736</v>
      </c>
      <c r="J142" s="42"/>
      <c r="K142" s="42" t="s">
        <v>242</v>
      </c>
      <c r="L142" s="42">
        <v>2011</v>
      </c>
      <c r="M142" s="42" t="s">
        <v>737</v>
      </c>
      <c r="N142" s="42" t="s">
        <v>144</v>
      </c>
      <c r="O142" s="45">
        <v>20</v>
      </c>
      <c r="P142" s="45">
        <v>4.5999999999999996</v>
      </c>
      <c r="Q142" s="45">
        <v>4</v>
      </c>
      <c r="R142" s="45"/>
      <c r="S142" s="46">
        <f t="shared" si="46"/>
        <v>92</v>
      </c>
      <c r="T142" s="54">
        <v>2</v>
      </c>
      <c r="U142" s="47">
        <v>2</v>
      </c>
      <c r="V142" s="46"/>
      <c r="W142" s="46"/>
      <c r="X142" s="46"/>
      <c r="Y142" s="48">
        <f t="shared" si="48"/>
        <v>110.39999999999999</v>
      </c>
      <c r="Z142" s="47">
        <v>2</v>
      </c>
      <c r="AA142" s="49"/>
      <c r="AB142" s="81">
        <f t="shared" si="52"/>
        <v>92</v>
      </c>
      <c r="AC142" s="50">
        <f t="shared" si="53"/>
        <v>20</v>
      </c>
      <c r="AD142" s="49" t="s">
        <v>144</v>
      </c>
      <c r="AE142" s="49" t="s">
        <v>146</v>
      </c>
      <c r="AF142" s="51">
        <v>4.5999999999999996</v>
      </c>
      <c r="AG142" s="49">
        <v>4.5999999999999996</v>
      </c>
      <c r="AH142" s="49"/>
      <c r="AI142" s="54">
        <v>20</v>
      </c>
      <c r="AJ142" s="51">
        <f t="shared" si="49"/>
        <v>92</v>
      </c>
      <c r="AK142" s="51"/>
      <c r="AL142" s="49">
        <f>AF142*AI142</f>
        <v>92</v>
      </c>
      <c r="AM142" s="51"/>
      <c r="AN142" s="51"/>
      <c r="AO142" s="47">
        <f t="shared" si="32"/>
        <v>10</v>
      </c>
      <c r="AP142" s="50">
        <v>10</v>
      </c>
      <c r="AQ142" s="50"/>
      <c r="AR142" s="49"/>
      <c r="AS142" s="49"/>
      <c r="AT142" s="47"/>
      <c r="AU142" s="50"/>
      <c r="AV142" s="47"/>
      <c r="AW142" s="50"/>
      <c r="AX142" s="49"/>
      <c r="AY142" s="50"/>
      <c r="AZ142" s="50"/>
      <c r="BA142" s="50"/>
      <c r="BB142" s="53">
        <v>4</v>
      </c>
      <c r="BC142" s="46"/>
      <c r="BD142" s="46"/>
      <c r="BE142" s="47"/>
      <c r="BF142" s="46"/>
      <c r="BG142" s="46"/>
      <c r="BH142" s="46">
        <f t="shared" si="50"/>
        <v>92</v>
      </c>
      <c r="BI142" s="46">
        <f t="shared" si="51"/>
        <v>20</v>
      </c>
      <c r="BJ142" s="47">
        <v>14400</v>
      </c>
      <c r="BK142" s="47" t="e">
        <f>ROUND(#REF!,0)</f>
        <v>#REF!</v>
      </c>
      <c r="BL142" s="47" t="s">
        <v>412</v>
      </c>
      <c r="BO142" s="39"/>
    </row>
    <row r="143" spans="1:67" ht="18" customHeight="1" x14ac:dyDescent="0.25">
      <c r="A143" s="42">
        <v>135</v>
      </c>
      <c r="B143" s="42" t="s">
        <v>738</v>
      </c>
      <c r="C143" s="42" t="s">
        <v>739</v>
      </c>
      <c r="D143" s="42" t="s">
        <v>666</v>
      </c>
      <c r="E143" s="42" t="s">
        <v>740</v>
      </c>
      <c r="F143" s="42" t="s">
        <v>741</v>
      </c>
      <c r="G143" s="42" t="s">
        <v>152</v>
      </c>
      <c r="H143" s="42" t="s">
        <v>140</v>
      </c>
      <c r="I143" s="42" t="s">
        <v>742</v>
      </c>
      <c r="J143" s="42"/>
      <c r="K143" s="42" t="s">
        <v>171</v>
      </c>
      <c r="L143" s="42"/>
      <c r="M143" s="42" t="s">
        <v>743</v>
      </c>
      <c r="N143" s="42" t="s">
        <v>144</v>
      </c>
      <c r="O143" s="45">
        <v>25</v>
      </c>
      <c r="P143" s="45">
        <v>2.2999999999999998</v>
      </c>
      <c r="Q143" s="45">
        <v>2</v>
      </c>
      <c r="R143" s="45"/>
      <c r="S143" s="46">
        <f t="shared" si="46"/>
        <v>57.499999999999993</v>
      </c>
      <c r="T143" s="47"/>
      <c r="U143" s="47">
        <v>2</v>
      </c>
      <c r="V143" s="46"/>
      <c r="W143" s="46"/>
      <c r="X143" s="46"/>
      <c r="Y143" s="48">
        <f t="shared" si="48"/>
        <v>55.199999999999996</v>
      </c>
      <c r="Z143" s="47">
        <v>2</v>
      </c>
      <c r="AA143" s="49">
        <v>2.34</v>
      </c>
      <c r="AB143" s="81">
        <f t="shared" si="52"/>
        <v>57.499999999999993</v>
      </c>
      <c r="AC143" s="50">
        <f t="shared" si="53"/>
        <v>25</v>
      </c>
      <c r="AD143" s="49" t="s">
        <v>145</v>
      </c>
      <c r="AE143" s="49" t="s">
        <v>146</v>
      </c>
      <c r="AF143" s="51">
        <v>3</v>
      </c>
      <c r="AG143" s="49">
        <v>3</v>
      </c>
      <c r="AH143" s="49"/>
      <c r="AI143" s="54">
        <v>40</v>
      </c>
      <c r="AJ143" s="51">
        <f t="shared" si="49"/>
        <v>120</v>
      </c>
      <c r="AK143" s="49">
        <f>AF143*AI143-AL143-AM143-AN143</f>
        <v>120</v>
      </c>
      <c r="AL143" s="49"/>
      <c r="AM143" s="51"/>
      <c r="AN143" s="51"/>
      <c r="AO143" s="47">
        <f t="shared" si="32"/>
        <v>10</v>
      </c>
      <c r="AP143" s="50">
        <v>10</v>
      </c>
      <c r="AQ143" s="50"/>
      <c r="AR143" s="49"/>
      <c r="AS143" s="49"/>
      <c r="AT143" s="47">
        <f t="shared" ref="AT143:AT152" si="54">AU143+AX143+AY143</f>
        <v>40</v>
      </c>
      <c r="AU143" s="50">
        <v>40</v>
      </c>
      <c r="AV143" s="47">
        <f t="shared" ref="AV143:AV149" si="55">AU143</f>
        <v>40</v>
      </c>
      <c r="AW143" s="50">
        <f t="shared" ref="AW143:AW149" si="56">AU143</f>
        <v>40</v>
      </c>
      <c r="AX143" s="49"/>
      <c r="AY143" s="50"/>
      <c r="AZ143" s="50"/>
      <c r="BA143" s="50"/>
      <c r="BB143" s="49"/>
      <c r="BC143" s="46"/>
      <c r="BD143" s="46"/>
      <c r="BE143" s="47"/>
      <c r="BF143" s="46"/>
      <c r="BG143" s="46"/>
      <c r="BH143" s="46">
        <f t="shared" si="50"/>
        <v>120</v>
      </c>
      <c r="BI143" s="46">
        <f t="shared" si="51"/>
        <v>40</v>
      </c>
      <c r="BJ143" s="47">
        <v>19523</v>
      </c>
      <c r="BK143" s="47" t="e">
        <f>ROUND(#REF!,0)</f>
        <v>#REF!</v>
      </c>
      <c r="BL143" s="47" t="s">
        <v>412</v>
      </c>
      <c r="BO143" s="39"/>
    </row>
    <row r="144" spans="1:67" ht="18" customHeight="1" x14ac:dyDescent="0.25">
      <c r="A144" s="42">
        <v>136</v>
      </c>
      <c r="B144" s="42" t="s">
        <v>744</v>
      </c>
      <c r="C144" s="42" t="s">
        <v>745</v>
      </c>
      <c r="D144" s="42" t="s">
        <v>666</v>
      </c>
      <c r="E144" s="42" t="s">
        <v>746</v>
      </c>
      <c r="F144" s="42" t="s">
        <v>747</v>
      </c>
      <c r="G144" s="42" t="s">
        <v>152</v>
      </c>
      <c r="H144" s="42" t="s">
        <v>140</v>
      </c>
      <c r="I144" s="42" t="s">
        <v>742</v>
      </c>
      <c r="J144" s="42"/>
      <c r="K144" s="42" t="s">
        <v>159</v>
      </c>
      <c r="L144" s="42"/>
      <c r="M144" s="42" t="s">
        <v>695</v>
      </c>
      <c r="N144" s="42" t="s">
        <v>144</v>
      </c>
      <c r="O144" s="45">
        <v>26</v>
      </c>
      <c r="P144" s="45">
        <v>3</v>
      </c>
      <c r="Q144" s="45">
        <v>2.7</v>
      </c>
      <c r="R144" s="45"/>
      <c r="S144" s="46">
        <f t="shared" si="46"/>
        <v>78</v>
      </c>
      <c r="T144" s="54">
        <v>0</v>
      </c>
      <c r="U144" s="47">
        <v>2</v>
      </c>
      <c r="V144" s="46"/>
      <c r="W144" s="46"/>
      <c r="X144" s="46"/>
      <c r="Y144" s="48">
        <f t="shared" si="48"/>
        <v>72</v>
      </c>
      <c r="Z144" s="47">
        <v>2</v>
      </c>
      <c r="AA144" s="49">
        <v>10.62</v>
      </c>
      <c r="AB144" s="81">
        <f t="shared" si="52"/>
        <v>78</v>
      </c>
      <c r="AC144" s="50">
        <f t="shared" si="53"/>
        <v>26</v>
      </c>
      <c r="AD144" s="49" t="s">
        <v>145</v>
      </c>
      <c r="AE144" s="49" t="s">
        <v>146</v>
      </c>
      <c r="AF144" s="51">
        <v>4</v>
      </c>
      <c r="AG144" s="49">
        <v>4</v>
      </c>
      <c r="AH144" s="49"/>
      <c r="AI144" s="50">
        <v>60</v>
      </c>
      <c r="AJ144" s="51">
        <f t="shared" si="49"/>
        <v>240</v>
      </c>
      <c r="AK144" s="49">
        <f>AF144*AI144-AL144-AM144-AN144</f>
        <v>240</v>
      </c>
      <c r="AL144" s="49"/>
      <c r="AM144" s="51"/>
      <c r="AN144" s="51"/>
      <c r="AO144" s="47">
        <f t="shared" si="32"/>
        <v>10</v>
      </c>
      <c r="AP144" s="50">
        <v>10</v>
      </c>
      <c r="AQ144" s="50"/>
      <c r="AR144" s="49"/>
      <c r="AS144" s="49"/>
      <c r="AT144" s="47">
        <f t="shared" si="54"/>
        <v>34</v>
      </c>
      <c r="AU144" s="50">
        <v>34</v>
      </c>
      <c r="AV144" s="47">
        <f t="shared" si="55"/>
        <v>34</v>
      </c>
      <c r="AW144" s="50">
        <f t="shared" si="56"/>
        <v>34</v>
      </c>
      <c r="AX144" s="49"/>
      <c r="AY144" s="50"/>
      <c r="AZ144" s="50"/>
      <c r="BA144" s="50"/>
      <c r="BB144" s="49"/>
      <c r="BC144" s="46"/>
      <c r="BD144" s="46"/>
      <c r="BE144" s="47"/>
      <c r="BF144" s="46"/>
      <c r="BG144" s="46"/>
      <c r="BH144" s="46">
        <f t="shared" si="50"/>
        <v>240</v>
      </c>
      <c r="BI144" s="46">
        <f t="shared" si="51"/>
        <v>60</v>
      </c>
      <c r="BJ144" s="47">
        <v>21942</v>
      </c>
      <c r="BK144" s="47" t="e">
        <f>ROUND(#REF!,0)</f>
        <v>#REF!</v>
      </c>
      <c r="BL144" s="47" t="s">
        <v>412</v>
      </c>
      <c r="BO144" s="39"/>
    </row>
    <row r="145" spans="1:67" ht="18" customHeight="1" x14ac:dyDescent="0.25">
      <c r="A145" s="42">
        <v>137</v>
      </c>
      <c r="B145" s="42" t="s">
        <v>748</v>
      </c>
      <c r="C145" s="42" t="s">
        <v>749</v>
      </c>
      <c r="D145" s="42" t="s">
        <v>666</v>
      </c>
      <c r="E145" s="42" t="s">
        <v>750</v>
      </c>
      <c r="F145" s="42" t="s">
        <v>747</v>
      </c>
      <c r="G145" s="42" t="s">
        <v>152</v>
      </c>
      <c r="H145" s="42" t="s">
        <v>169</v>
      </c>
      <c r="I145" s="42" t="s">
        <v>742</v>
      </c>
      <c r="J145" s="42"/>
      <c r="K145" s="42" t="s">
        <v>171</v>
      </c>
      <c r="L145" s="42"/>
      <c r="M145" s="42" t="s">
        <v>743</v>
      </c>
      <c r="N145" s="42" t="s">
        <v>144</v>
      </c>
      <c r="O145" s="45">
        <v>25</v>
      </c>
      <c r="P145" s="45">
        <v>2.2000000000000002</v>
      </c>
      <c r="Q145" s="45">
        <v>1.88</v>
      </c>
      <c r="R145" s="45"/>
      <c r="S145" s="46">
        <f t="shared" si="46"/>
        <v>55.000000000000007</v>
      </c>
      <c r="T145" s="47"/>
      <c r="U145" s="47">
        <v>2</v>
      </c>
      <c r="V145" s="46"/>
      <c r="W145" s="46"/>
      <c r="X145" s="46"/>
      <c r="Y145" s="48">
        <f t="shared" si="48"/>
        <v>52.800000000000004</v>
      </c>
      <c r="Z145" s="47">
        <v>2</v>
      </c>
      <c r="AA145" s="49">
        <v>2.34</v>
      </c>
      <c r="AB145" s="81">
        <f t="shared" si="52"/>
        <v>55.000000000000007</v>
      </c>
      <c r="AC145" s="50">
        <f t="shared" si="53"/>
        <v>25</v>
      </c>
      <c r="AD145" s="49" t="s">
        <v>144</v>
      </c>
      <c r="AE145" s="49" t="s">
        <v>146</v>
      </c>
      <c r="AF145" s="51">
        <v>2.6</v>
      </c>
      <c r="AG145" s="49">
        <v>2.6</v>
      </c>
      <c r="AH145" s="49"/>
      <c r="AI145" s="50">
        <v>20</v>
      </c>
      <c r="AJ145" s="51">
        <f t="shared" si="49"/>
        <v>52</v>
      </c>
      <c r="AK145" s="51"/>
      <c r="AL145" s="49">
        <f>AF145*AI145</f>
        <v>52</v>
      </c>
      <c r="AM145" s="51"/>
      <c r="AN145" s="51"/>
      <c r="AO145" s="47">
        <f t="shared" si="32"/>
        <v>10</v>
      </c>
      <c r="AP145" s="50">
        <v>10</v>
      </c>
      <c r="AQ145" s="50"/>
      <c r="AR145" s="49"/>
      <c r="AS145" s="49"/>
      <c r="AT145" s="47">
        <f t="shared" si="54"/>
        <v>17</v>
      </c>
      <c r="AU145" s="50">
        <v>17</v>
      </c>
      <c r="AV145" s="47">
        <f t="shared" si="55"/>
        <v>17</v>
      </c>
      <c r="AW145" s="50">
        <f t="shared" si="56"/>
        <v>17</v>
      </c>
      <c r="AX145" s="49"/>
      <c r="AY145" s="50"/>
      <c r="AZ145" s="50"/>
      <c r="BA145" s="50"/>
      <c r="BB145" s="49"/>
      <c r="BC145" s="46"/>
      <c r="BD145" s="46"/>
      <c r="BE145" s="47"/>
      <c r="BF145" s="46"/>
      <c r="BG145" s="46"/>
      <c r="BH145" s="46">
        <f t="shared" si="50"/>
        <v>52</v>
      </c>
      <c r="BI145" s="46">
        <f t="shared" si="51"/>
        <v>20</v>
      </c>
      <c r="BJ145" s="47">
        <v>10157</v>
      </c>
      <c r="BK145" s="47" t="e">
        <f>ROUND(#REF!,0)</f>
        <v>#REF!</v>
      </c>
      <c r="BL145" s="47" t="s">
        <v>412</v>
      </c>
      <c r="BO145" s="39"/>
    </row>
    <row r="146" spans="1:67" ht="18" customHeight="1" x14ac:dyDescent="0.25">
      <c r="A146" s="42">
        <v>138</v>
      </c>
      <c r="B146" s="42" t="s">
        <v>751</v>
      </c>
      <c r="C146" s="42" t="s">
        <v>752</v>
      </c>
      <c r="D146" s="42" t="s">
        <v>666</v>
      </c>
      <c r="E146" s="42" t="s">
        <v>753</v>
      </c>
      <c r="F146" s="42" t="s">
        <v>747</v>
      </c>
      <c r="G146" s="42" t="s">
        <v>152</v>
      </c>
      <c r="H146" s="42" t="s">
        <v>169</v>
      </c>
      <c r="I146" s="42" t="s">
        <v>742</v>
      </c>
      <c r="J146" s="42"/>
      <c r="K146" s="42" t="s">
        <v>171</v>
      </c>
      <c r="L146" s="42"/>
      <c r="M146" s="42" t="s">
        <v>754</v>
      </c>
      <c r="N146" s="42" t="s">
        <v>144</v>
      </c>
      <c r="O146" s="45">
        <v>26.3</v>
      </c>
      <c r="P146" s="45">
        <v>2</v>
      </c>
      <c r="Q146" s="45">
        <v>1.55</v>
      </c>
      <c r="R146" s="45"/>
      <c r="S146" s="46">
        <f t="shared" si="46"/>
        <v>52.6</v>
      </c>
      <c r="T146" s="47"/>
      <c r="U146" s="47">
        <v>2</v>
      </c>
      <c r="V146" s="46"/>
      <c r="W146" s="46"/>
      <c r="X146" s="46"/>
      <c r="Y146" s="48">
        <f t="shared" si="48"/>
        <v>48</v>
      </c>
      <c r="Z146" s="47">
        <v>2</v>
      </c>
      <c r="AA146" s="49">
        <v>6.3</v>
      </c>
      <c r="AB146" s="81">
        <f t="shared" si="52"/>
        <v>52.6</v>
      </c>
      <c r="AC146" s="50">
        <f t="shared" si="53"/>
        <v>26.3</v>
      </c>
      <c r="AD146" s="49" t="s">
        <v>144</v>
      </c>
      <c r="AE146" s="49" t="s">
        <v>146</v>
      </c>
      <c r="AF146" s="51">
        <v>3</v>
      </c>
      <c r="AG146" s="49">
        <v>3</v>
      </c>
      <c r="AH146" s="49"/>
      <c r="AI146" s="50">
        <v>20</v>
      </c>
      <c r="AJ146" s="51">
        <f t="shared" si="49"/>
        <v>60</v>
      </c>
      <c r="AK146" s="51"/>
      <c r="AL146" s="49">
        <f>AF146*AI146</f>
        <v>60</v>
      </c>
      <c r="AM146" s="51"/>
      <c r="AN146" s="51"/>
      <c r="AO146" s="47">
        <f t="shared" si="32"/>
        <v>10</v>
      </c>
      <c r="AP146" s="50">
        <v>10</v>
      </c>
      <c r="AQ146" s="50"/>
      <c r="AR146" s="49"/>
      <c r="AS146" s="49"/>
      <c r="AT146" s="47">
        <f t="shared" si="54"/>
        <v>9</v>
      </c>
      <c r="AU146" s="50">
        <v>9</v>
      </c>
      <c r="AV146" s="47">
        <f t="shared" si="55"/>
        <v>9</v>
      </c>
      <c r="AW146" s="50">
        <f t="shared" si="56"/>
        <v>9</v>
      </c>
      <c r="AX146" s="49"/>
      <c r="AY146" s="50"/>
      <c r="AZ146" s="50"/>
      <c r="BA146" s="50"/>
      <c r="BB146" s="49"/>
      <c r="BC146" s="46"/>
      <c r="BD146" s="46"/>
      <c r="BE146" s="47"/>
      <c r="BF146" s="46"/>
      <c r="BG146" s="46"/>
      <c r="BH146" s="46">
        <f t="shared" si="50"/>
        <v>60</v>
      </c>
      <c r="BI146" s="46">
        <f t="shared" si="51"/>
        <v>20</v>
      </c>
      <c r="BJ146" s="47">
        <v>9368</v>
      </c>
      <c r="BK146" s="47" t="e">
        <f>ROUND(#REF!,0)</f>
        <v>#REF!</v>
      </c>
      <c r="BL146" s="47" t="s">
        <v>412</v>
      </c>
      <c r="BO146" s="39"/>
    </row>
    <row r="147" spans="1:67" ht="18" customHeight="1" x14ac:dyDescent="0.25">
      <c r="A147" s="42">
        <v>139</v>
      </c>
      <c r="B147" s="42" t="s">
        <v>755</v>
      </c>
      <c r="C147" s="42" t="s">
        <v>756</v>
      </c>
      <c r="D147" s="42" t="s">
        <v>666</v>
      </c>
      <c r="E147" s="42" t="s">
        <v>757</v>
      </c>
      <c r="F147" s="42" t="s">
        <v>747</v>
      </c>
      <c r="G147" s="42" t="s">
        <v>152</v>
      </c>
      <c r="H147" s="42" t="s">
        <v>140</v>
      </c>
      <c r="I147" s="42" t="s">
        <v>742</v>
      </c>
      <c r="J147" s="42"/>
      <c r="K147" s="42" t="s">
        <v>758</v>
      </c>
      <c r="L147" s="42"/>
      <c r="M147" s="45" t="s">
        <v>759</v>
      </c>
      <c r="N147" s="42" t="s">
        <v>144</v>
      </c>
      <c r="O147" s="45">
        <v>26.7</v>
      </c>
      <c r="P147" s="45">
        <v>4.4000000000000004</v>
      </c>
      <c r="Q147" s="45">
        <v>4</v>
      </c>
      <c r="R147" s="45"/>
      <c r="S147" s="46">
        <f t="shared" si="46"/>
        <v>117.48</v>
      </c>
      <c r="T147" s="47">
        <v>4</v>
      </c>
      <c r="U147" s="47">
        <v>2</v>
      </c>
      <c r="V147" s="46">
        <v>20</v>
      </c>
      <c r="W147" s="46"/>
      <c r="X147" s="46"/>
      <c r="Y147" s="48">
        <f t="shared" si="48"/>
        <v>105.60000000000001</v>
      </c>
      <c r="Z147" s="47">
        <v>2</v>
      </c>
      <c r="AA147" s="49">
        <v>10.62</v>
      </c>
      <c r="AB147" s="81">
        <f t="shared" si="52"/>
        <v>117.48</v>
      </c>
      <c r="AC147" s="50">
        <f t="shared" si="53"/>
        <v>26.7</v>
      </c>
      <c r="AD147" s="53" t="s">
        <v>199</v>
      </c>
      <c r="AE147" s="49" t="s">
        <v>146</v>
      </c>
      <c r="AF147" s="51">
        <v>4.5</v>
      </c>
      <c r="AG147" s="49">
        <v>4.5</v>
      </c>
      <c r="AH147" s="49"/>
      <c r="AI147" s="50">
        <v>40</v>
      </c>
      <c r="AJ147" s="51">
        <f t="shared" si="49"/>
        <v>180</v>
      </c>
      <c r="AK147" s="52">
        <f>AF147*AI147-AL147-AM147-AN147</f>
        <v>180</v>
      </c>
      <c r="AL147" s="49"/>
      <c r="AM147" s="51"/>
      <c r="AN147" s="51"/>
      <c r="AO147" s="47">
        <f t="shared" si="32"/>
        <v>40</v>
      </c>
      <c r="AP147" s="50">
        <v>40</v>
      </c>
      <c r="AQ147" s="50"/>
      <c r="AR147" s="49"/>
      <c r="AS147" s="49"/>
      <c r="AT147" s="47">
        <f t="shared" si="54"/>
        <v>40</v>
      </c>
      <c r="AU147" s="50">
        <v>40</v>
      </c>
      <c r="AV147" s="47">
        <f t="shared" si="55"/>
        <v>40</v>
      </c>
      <c r="AW147" s="50">
        <f t="shared" si="56"/>
        <v>40</v>
      </c>
      <c r="AX147" s="49"/>
      <c r="AY147" s="50"/>
      <c r="AZ147" s="50"/>
      <c r="BA147" s="50"/>
      <c r="BB147" s="49"/>
      <c r="BC147" s="46"/>
      <c r="BD147" s="46"/>
      <c r="BE147" s="47"/>
      <c r="BF147" s="46"/>
      <c r="BG147" s="46"/>
      <c r="BH147" s="46">
        <f t="shared" si="50"/>
        <v>180</v>
      </c>
      <c r="BI147" s="46">
        <f t="shared" si="51"/>
        <v>40</v>
      </c>
      <c r="BJ147" s="47">
        <v>23082</v>
      </c>
      <c r="BK147" s="47" t="e">
        <f>ROUND(#REF!,0)</f>
        <v>#REF!</v>
      </c>
      <c r="BL147" s="47" t="s">
        <v>412</v>
      </c>
      <c r="BO147" s="39"/>
    </row>
    <row r="148" spans="1:67" ht="18" customHeight="1" x14ac:dyDescent="0.25">
      <c r="A148" s="42">
        <v>140</v>
      </c>
      <c r="B148" s="42" t="s">
        <v>760</v>
      </c>
      <c r="C148" s="42" t="s">
        <v>761</v>
      </c>
      <c r="D148" s="42" t="s">
        <v>666</v>
      </c>
      <c r="E148" s="42" t="s">
        <v>762</v>
      </c>
      <c r="F148" s="42" t="s">
        <v>763</v>
      </c>
      <c r="G148" s="42" t="s">
        <v>152</v>
      </c>
      <c r="H148" s="42" t="s">
        <v>140</v>
      </c>
      <c r="I148" s="42" t="s">
        <v>742</v>
      </c>
      <c r="J148" s="42"/>
      <c r="K148" s="42" t="s">
        <v>159</v>
      </c>
      <c r="L148" s="42"/>
      <c r="M148" s="42" t="s">
        <v>695</v>
      </c>
      <c r="N148" s="42" t="s">
        <v>144</v>
      </c>
      <c r="O148" s="45">
        <v>26</v>
      </c>
      <c r="P148" s="45">
        <v>3</v>
      </c>
      <c r="Q148" s="45">
        <v>2.57</v>
      </c>
      <c r="R148" s="45"/>
      <c r="S148" s="46">
        <f t="shared" si="46"/>
        <v>78</v>
      </c>
      <c r="T148" s="47"/>
      <c r="U148" s="47">
        <v>2</v>
      </c>
      <c r="V148" s="46"/>
      <c r="W148" s="46"/>
      <c r="X148" s="46"/>
      <c r="Y148" s="48">
        <f t="shared" si="48"/>
        <v>72</v>
      </c>
      <c r="Z148" s="47">
        <v>2</v>
      </c>
      <c r="AA148" s="49">
        <v>10.62</v>
      </c>
      <c r="AB148" s="81">
        <f t="shared" si="52"/>
        <v>78</v>
      </c>
      <c r="AC148" s="50">
        <f t="shared" si="53"/>
        <v>26</v>
      </c>
      <c r="AD148" s="49" t="s">
        <v>145</v>
      </c>
      <c r="AE148" s="49" t="s">
        <v>146</v>
      </c>
      <c r="AF148" s="51">
        <v>3</v>
      </c>
      <c r="AG148" s="49">
        <v>3</v>
      </c>
      <c r="AH148" s="49"/>
      <c r="AI148" s="54">
        <v>40</v>
      </c>
      <c r="AJ148" s="51">
        <f t="shared" si="49"/>
        <v>120</v>
      </c>
      <c r="AK148" s="49">
        <f>AF148*AI148-AL148-AM148-AN148</f>
        <v>120</v>
      </c>
      <c r="AL148" s="49"/>
      <c r="AM148" s="51"/>
      <c r="AN148" s="51"/>
      <c r="AO148" s="47">
        <f t="shared" ref="AO148:AO169" si="57">AP148+AQ148+AR148</f>
        <v>10</v>
      </c>
      <c r="AP148" s="50">
        <v>10</v>
      </c>
      <c r="AQ148" s="50"/>
      <c r="AR148" s="49"/>
      <c r="AS148" s="49"/>
      <c r="AT148" s="47">
        <f t="shared" si="54"/>
        <v>36</v>
      </c>
      <c r="AU148" s="50">
        <v>36</v>
      </c>
      <c r="AV148" s="47">
        <f t="shared" si="55"/>
        <v>36</v>
      </c>
      <c r="AW148" s="50">
        <f t="shared" si="56"/>
        <v>36</v>
      </c>
      <c r="AX148" s="49"/>
      <c r="AY148" s="50"/>
      <c r="AZ148" s="50"/>
      <c r="BA148" s="50"/>
      <c r="BB148" s="49"/>
      <c r="BC148" s="46"/>
      <c r="BD148" s="46"/>
      <c r="BE148" s="47"/>
      <c r="BF148" s="46"/>
      <c r="BG148" s="46"/>
      <c r="BH148" s="46">
        <f t="shared" si="50"/>
        <v>120</v>
      </c>
      <c r="BI148" s="46">
        <f t="shared" si="51"/>
        <v>40</v>
      </c>
      <c r="BJ148" s="47">
        <v>21142</v>
      </c>
      <c r="BK148" s="47" t="e">
        <f>ROUND(#REF!,0)</f>
        <v>#REF!</v>
      </c>
      <c r="BL148" s="47" t="s">
        <v>412</v>
      </c>
      <c r="BO148" s="39"/>
    </row>
    <row r="149" spans="1:67" ht="18" customHeight="1" x14ac:dyDescent="0.25">
      <c r="A149" s="42">
        <v>141</v>
      </c>
      <c r="B149" s="42" t="s">
        <v>764</v>
      </c>
      <c r="C149" s="42" t="s">
        <v>765</v>
      </c>
      <c r="D149" s="42" t="s">
        <v>666</v>
      </c>
      <c r="E149" s="42" t="s">
        <v>766</v>
      </c>
      <c r="F149" s="42" t="s">
        <v>747</v>
      </c>
      <c r="G149" s="42" t="s">
        <v>152</v>
      </c>
      <c r="H149" s="42" t="s">
        <v>140</v>
      </c>
      <c r="I149" s="42" t="s">
        <v>742</v>
      </c>
      <c r="J149" s="42"/>
      <c r="K149" s="42" t="s">
        <v>159</v>
      </c>
      <c r="L149" s="42"/>
      <c r="M149" s="42" t="s">
        <v>695</v>
      </c>
      <c r="N149" s="42" t="s">
        <v>144</v>
      </c>
      <c r="O149" s="45">
        <v>26</v>
      </c>
      <c r="P149" s="45">
        <v>3</v>
      </c>
      <c r="Q149" s="45">
        <v>2.7</v>
      </c>
      <c r="R149" s="45"/>
      <c r="S149" s="46">
        <f t="shared" si="46"/>
        <v>78</v>
      </c>
      <c r="T149" s="47"/>
      <c r="U149" s="47">
        <v>2</v>
      </c>
      <c r="V149" s="46"/>
      <c r="W149" s="46"/>
      <c r="X149" s="46"/>
      <c r="Y149" s="48">
        <f t="shared" si="48"/>
        <v>72</v>
      </c>
      <c r="Z149" s="47">
        <v>2</v>
      </c>
      <c r="AA149" s="49">
        <v>10.62</v>
      </c>
      <c r="AB149" s="81">
        <f t="shared" si="52"/>
        <v>78</v>
      </c>
      <c r="AC149" s="50">
        <f t="shared" si="53"/>
        <v>26</v>
      </c>
      <c r="AD149" s="49" t="s">
        <v>145</v>
      </c>
      <c r="AE149" s="49" t="s">
        <v>146</v>
      </c>
      <c r="AF149" s="51">
        <v>3</v>
      </c>
      <c r="AG149" s="49">
        <v>3</v>
      </c>
      <c r="AH149" s="49"/>
      <c r="AI149" s="54">
        <v>40</v>
      </c>
      <c r="AJ149" s="51">
        <f t="shared" si="49"/>
        <v>120</v>
      </c>
      <c r="AK149" s="49">
        <f>AF149*AI149-AL149-AM149-AN149</f>
        <v>120</v>
      </c>
      <c r="AL149" s="49"/>
      <c r="AM149" s="51"/>
      <c r="AN149" s="51"/>
      <c r="AO149" s="47">
        <f t="shared" si="57"/>
        <v>10</v>
      </c>
      <c r="AP149" s="50">
        <v>10</v>
      </c>
      <c r="AQ149" s="50"/>
      <c r="AR149" s="49"/>
      <c r="AS149" s="49"/>
      <c r="AT149" s="54">
        <f t="shared" si="54"/>
        <v>10</v>
      </c>
      <c r="AU149" s="54">
        <v>10</v>
      </c>
      <c r="AV149" s="47">
        <f t="shared" si="55"/>
        <v>10</v>
      </c>
      <c r="AW149" s="54">
        <f t="shared" si="56"/>
        <v>10</v>
      </c>
      <c r="AX149" s="53">
        <v>0</v>
      </c>
      <c r="AY149" s="50"/>
      <c r="AZ149" s="50"/>
      <c r="BA149" s="50"/>
      <c r="BB149" s="53">
        <v>9</v>
      </c>
      <c r="BC149" s="46"/>
      <c r="BD149" s="46"/>
      <c r="BE149" s="47"/>
      <c r="BF149" s="46"/>
      <c r="BG149" s="46"/>
      <c r="BH149" s="46">
        <f t="shared" si="50"/>
        <v>120</v>
      </c>
      <c r="BI149" s="46">
        <f t="shared" si="51"/>
        <v>40</v>
      </c>
      <c r="BJ149" s="47">
        <v>18175</v>
      </c>
      <c r="BK149" s="47" t="e">
        <f>ROUND(#REF!,0)</f>
        <v>#REF!</v>
      </c>
      <c r="BL149" s="47" t="s">
        <v>412</v>
      </c>
      <c r="BO149" s="39"/>
    </row>
    <row r="150" spans="1:67" ht="18" customHeight="1" x14ac:dyDescent="0.25">
      <c r="A150" s="42">
        <v>142</v>
      </c>
      <c r="B150" s="42" t="s">
        <v>767</v>
      </c>
      <c r="C150" s="42" t="s">
        <v>768</v>
      </c>
      <c r="D150" s="42" t="s">
        <v>666</v>
      </c>
      <c r="E150" s="42" t="s">
        <v>769</v>
      </c>
      <c r="F150" s="42" t="s">
        <v>770</v>
      </c>
      <c r="G150" s="42" t="s">
        <v>152</v>
      </c>
      <c r="H150" s="42" t="s">
        <v>140</v>
      </c>
      <c r="I150" s="42" t="s">
        <v>742</v>
      </c>
      <c r="J150" s="87" t="s">
        <v>299</v>
      </c>
      <c r="K150" s="42" t="s">
        <v>142</v>
      </c>
      <c r="L150" s="42">
        <v>2014</v>
      </c>
      <c r="M150" s="42" t="s">
        <v>771</v>
      </c>
      <c r="N150" s="42" t="s">
        <v>144</v>
      </c>
      <c r="O150" s="45">
        <v>31</v>
      </c>
      <c r="P150" s="45">
        <v>4.5999999999999996</v>
      </c>
      <c r="Q150" s="45">
        <v>4</v>
      </c>
      <c r="R150" s="45"/>
      <c r="S150" s="46">
        <f t="shared" si="46"/>
        <v>142.6</v>
      </c>
      <c r="T150" s="47">
        <v>4</v>
      </c>
      <c r="U150" s="47">
        <v>2</v>
      </c>
      <c r="V150" s="46">
        <v>20</v>
      </c>
      <c r="W150" s="46"/>
      <c r="X150" s="46"/>
      <c r="Y150" s="48">
        <f t="shared" si="48"/>
        <v>110.39999999999999</v>
      </c>
      <c r="Z150" s="47">
        <v>2</v>
      </c>
      <c r="AA150" s="49">
        <v>10.62</v>
      </c>
      <c r="AB150" s="81">
        <f t="shared" si="52"/>
        <v>142.6</v>
      </c>
      <c r="AC150" s="50">
        <f t="shared" si="53"/>
        <v>31</v>
      </c>
      <c r="AD150" s="49" t="s">
        <v>145</v>
      </c>
      <c r="AE150" s="49" t="s">
        <v>146</v>
      </c>
      <c r="AF150" s="51">
        <v>4.5999999999999996</v>
      </c>
      <c r="AG150" s="49">
        <v>4.5999999999999996</v>
      </c>
      <c r="AH150" s="49"/>
      <c r="AI150" s="50">
        <v>62</v>
      </c>
      <c r="AJ150" s="51">
        <f t="shared" si="49"/>
        <v>285.2</v>
      </c>
      <c r="AK150" s="49">
        <f>AF150*AI150-AL150-AM150-AN150</f>
        <v>285.2</v>
      </c>
      <c r="AL150" s="49"/>
      <c r="AM150" s="51"/>
      <c r="AN150" s="51"/>
      <c r="AO150" s="47">
        <f t="shared" si="57"/>
        <v>52</v>
      </c>
      <c r="AP150" s="50">
        <v>52</v>
      </c>
      <c r="AQ150" s="50"/>
      <c r="AR150" s="49"/>
      <c r="AS150" s="49"/>
      <c r="AT150" s="47">
        <f t="shared" si="54"/>
        <v>104</v>
      </c>
      <c r="AU150" s="50"/>
      <c r="AV150" s="47"/>
      <c r="AW150" s="50"/>
      <c r="AX150" s="49"/>
      <c r="AY150" s="51">
        <v>104</v>
      </c>
      <c r="AZ150" s="51"/>
      <c r="BA150" s="51"/>
      <c r="BB150" s="49"/>
      <c r="BC150" s="46"/>
      <c r="BD150" s="46"/>
      <c r="BE150" s="47"/>
      <c r="BF150" s="46"/>
      <c r="BG150" s="46"/>
      <c r="BH150" s="46">
        <f t="shared" si="50"/>
        <v>285.2</v>
      </c>
      <c r="BI150" s="46">
        <f t="shared" si="51"/>
        <v>62</v>
      </c>
      <c r="BJ150" s="47">
        <v>24679</v>
      </c>
      <c r="BK150" s="47" t="e">
        <f>ROUND(#REF!,0)</f>
        <v>#REF!</v>
      </c>
      <c r="BL150" s="47" t="s">
        <v>412</v>
      </c>
      <c r="BO150" s="39"/>
    </row>
    <row r="151" spans="1:67" ht="18" customHeight="1" x14ac:dyDescent="0.25">
      <c r="A151" s="42">
        <v>143</v>
      </c>
      <c r="B151" s="42" t="s">
        <v>772</v>
      </c>
      <c r="C151" s="42" t="s">
        <v>773</v>
      </c>
      <c r="D151" s="42" t="s">
        <v>666</v>
      </c>
      <c r="E151" s="42" t="s">
        <v>774</v>
      </c>
      <c r="F151" s="42" t="s">
        <v>775</v>
      </c>
      <c r="G151" s="42" t="s">
        <v>152</v>
      </c>
      <c r="H151" s="42" t="s">
        <v>140</v>
      </c>
      <c r="I151" s="42" t="s">
        <v>742</v>
      </c>
      <c r="J151" s="42"/>
      <c r="K151" s="42" t="s">
        <v>159</v>
      </c>
      <c r="L151" s="42"/>
      <c r="M151" s="42" t="s">
        <v>695</v>
      </c>
      <c r="N151" s="42" t="s">
        <v>144</v>
      </c>
      <c r="O151" s="45">
        <v>26</v>
      </c>
      <c r="P151" s="45">
        <v>3</v>
      </c>
      <c r="Q151" s="45">
        <v>2.7</v>
      </c>
      <c r="R151" s="45"/>
      <c r="S151" s="46">
        <f t="shared" si="46"/>
        <v>78</v>
      </c>
      <c r="T151" s="47"/>
      <c r="U151" s="47">
        <v>2</v>
      </c>
      <c r="V151" s="46"/>
      <c r="W151" s="46"/>
      <c r="X151" s="46"/>
      <c r="Y151" s="48">
        <f t="shared" si="48"/>
        <v>72</v>
      </c>
      <c r="Z151" s="47">
        <v>2</v>
      </c>
      <c r="AA151" s="49">
        <v>10.62</v>
      </c>
      <c r="AB151" s="81">
        <f t="shared" si="52"/>
        <v>78</v>
      </c>
      <c r="AC151" s="50">
        <f t="shared" si="53"/>
        <v>26</v>
      </c>
      <c r="AD151" s="53" t="s">
        <v>199</v>
      </c>
      <c r="AE151" s="49" t="s">
        <v>146</v>
      </c>
      <c r="AF151" s="51">
        <v>3.6</v>
      </c>
      <c r="AG151" s="49">
        <v>3.6</v>
      </c>
      <c r="AH151" s="49"/>
      <c r="AI151" s="50">
        <v>60</v>
      </c>
      <c r="AJ151" s="51">
        <f t="shared" si="49"/>
        <v>216</v>
      </c>
      <c r="AK151" s="52">
        <f>AF151*AI151-AL151-AM151-AN151</f>
        <v>216</v>
      </c>
      <c r="AL151" s="49"/>
      <c r="AM151" s="51"/>
      <c r="AN151" s="51"/>
      <c r="AO151" s="47">
        <f t="shared" si="57"/>
        <v>10</v>
      </c>
      <c r="AP151" s="50">
        <v>10</v>
      </c>
      <c r="AQ151" s="50"/>
      <c r="AR151" s="49"/>
      <c r="AS151" s="49"/>
      <c r="AT151" s="47">
        <f t="shared" si="54"/>
        <v>54</v>
      </c>
      <c r="AU151" s="50">
        <v>54</v>
      </c>
      <c r="AV151" s="47">
        <f>AU151</f>
        <v>54</v>
      </c>
      <c r="AW151" s="50">
        <f>AU151</f>
        <v>54</v>
      </c>
      <c r="AX151" s="49"/>
      <c r="AY151" s="50"/>
      <c r="AZ151" s="50"/>
      <c r="BA151" s="50"/>
      <c r="BB151" s="49"/>
      <c r="BC151" s="46"/>
      <c r="BD151" s="46"/>
      <c r="BE151" s="47"/>
      <c r="BF151" s="46"/>
      <c r="BG151" s="46"/>
      <c r="BH151" s="46">
        <f t="shared" si="50"/>
        <v>216</v>
      </c>
      <c r="BI151" s="46">
        <f t="shared" si="51"/>
        <v>60</v>
      </c>
      <c r="BJ151" s="47">
        <v>23848</v>
      </c>
      <c r="BK151" s="47" t="e">
        <f>ROUND(#REF!,0)</f>
        <v>#REF!</v>
      </c>
      <c r="BL151" s="47" t="s">
        <v>412</v>
      </c>
      <c r="BO151" s="39"/>
    </row>
    <row r="152" spans="1:67" ht="18" customHeight="1" x14ac:dyDescent="0.25">
      <c r="A152" s="42">
        <v>144</v>
      </c>
      <c r="B152" s="42" t="s">
        <v>776</v>
      </c>
      <c r="C152" s="42" t="s">
        <v>777</v>
      </c>
      <c r="D152" s="42" t="s">
        <v>666</v>
      </c>
      <c r="E152" s="42" t="s">
        <v>778</v>
      </c>
      <c r="F152" s="42" t="s">
        <v>779</v>
      </c>
      <c r="G152" s="42" t="s">
        <v>152</v>
      </c>
      <c r="H152" s="42" t="s">
        <v>169</v>
      </c>
      <c r="I152" s="42" t="s">
        <v>780</v>
      </c>
      <c r="J152" s="42"/>
      <c r="K152" s="42" t="s">
        <v>171</v>
      </c>
      <c r="L152" s="42"/>
      <c r="M152" s="42" t="s">
        <v>781</v>
      </c>
      <c r="N152" s="42" t="s">
        <v>144</v>
      </c>
      <c r="O152" s="45">
        <v>20</v>
      </c>
      <c r="P152" s="45">
        <v>2</v>
      </c>
      <c r="Q152" s="45">
        <v>1.8</v>
      </c>
      <c r="R152" s="45"/>
      <c r="S152" s="46">
        <f t="shared" si="46"/>
        <v>40</v>
      </c>
      <c r="T152" s="47"/>
      <c r="U152" s="47">
        <v>2</v>
      </c>
      <c r="V152" s="46"/>
      <c r="W152" s="46"/>
      <c r="X152" s="46"/>
      <c r="Y152" s="48">
        <f t="shared" si="48"/>
        <v>48</v>
      </c>
      <c r="Z152" s="47">
        <v>2</v>
      </c>
      <c r="AA152" s="49"/>
      <c r="AB152" s="81">
        <f t="shared" si="52"/>
        <v>40</v>
      </c>
      <c r="AC152" s="50">
        <f t="shared" si="53"/>
        <v>20</v>
      </c>
      <c r="AD152" s="49" t="s">
        <v>144</v>
      </c>
      <c r="AE152" s="49" t="s">
        <v>146</v>
      </c>
      <c r="AF152" s="51">
        <v>2</v>
      </c>
      <c r="AG152" s="49">
        <v>2</v>
      </c>
      <c r="AH152" s="49"/>
      <c r="AI152" s="50">
        <v>30</v>
      </c>
      <c r="AJ152" s="51">
        <f t="shared" si="49"/>
        <v>60</v>
      </c>
      <c r="AK152" s="51"/>
      <c r="AL152" s="49">
        <f>AF152*AI152</f>
        <v>60</v>
      </c>
      <c r="AM152" s="51"/>
      <c r="AN152" s="51"/>
      <c r="AO152" s="47">
        <f t="shared" si="57"/>
        <v>10</v>
      </c>
      <c r="AP152" s="50">
        <v>10</v>
      </c>
      <c r="AQ152" s="50"/>
      <c r="AR152" s="49"/>
      <c r="AS152" s="49"/>
      <c r="AT152" s="54">
        <f t="shared" si="54"/>
        <v>20</v>
      </c>
      <c r="AU152" s="54">
        <v>20</v>
      </c>
      <c r="AV152" s="47">
        <f>AU152</f>
        <v>20</v>
      </c>
      <c r="AW152" s="54">
        <f>AU152</f>
        <v>20</v>
      </c>
      <c r="AX152" s="49"/>
      <c r="AY152" s="50"/>
      <c r="AZ152" s="50"/>
      <c r="BA152" s="50"/>
      <c r="BB152" s="49"/>
      <c r="BC152" s="46"/>
      <c r="BD152" s="46"/>
      <c r="BE152" s="47"/>
      <c r="BF152" s="46"/>
      <c r="BG152" s="46"/>
      <c r="BH152" s="46">
        <f t="shared" si="50"/>
        <v>60</v>
      </c>
      <c r="BI152" s="46">
        <f t="shared" si="51"/>
        <v>30</v>
      </c>
      <c r="BJ152" s="47">
        <v>12457</v>
      </c>
      <c r="BK152" s="47" t="e">
        <f>ROUND(#REF!,0)</f>
        <v>#REF!</v>
      </c>
      <c r="BL152" s="47" t="s">
        <v>412</v>
      </c>
      <c r="BO152" s="39"/>
    </row>
    <row r="153" spans="1:67" ht="18" customHeight="1" x14ac:dyDescent="0.25">
      <c r="A153" s="42">
        <v>145</v>
      </c>
      <c r="B153" s="42" t="s">
        <v>782</v>
      </c>
      <c r="C153" s="42" t="s">
        <v>783</v>
      </c>
      <c r="D153" s="42" t="s">
        <v>666</v>
      </c>
      <c r="E153" s="42" t="s">
        <v>784</v>
      </c>
      <c r="F153" s="42" t="s">
        <v>785</v>
      </c>
      <c r="G153" s="42" t="s">
        <v>152</v>
      </c>
      <c r="H153" s="42" t="s">
        <v>140</v>
      </c>
      <c r="I153" s="42" t="s">
        <v>786</v>
      </c>
      <c r="J153" s="42"/>
      <c r="K153" s="42" t="s">
        <v>231</v>
      </c>
      <c r="L153" s="42">
        <v>2015</v>
      </c>
      <c r="M153" s="42" t="s">
        <v>781</v>
      </c>
      <c r="N153" s="42" t="s">
        <v>144</v>
      </c>
      <c r="O153" s="45">
        <v>24</v>
      </c>
      <c r="P153" s="45">
        <v>4.5999999999999996</v>
      </c>
      <c r="Q153" s="45">
        <v>1.7</v>
      </c>
      <c r="R153" s="45"/>
      <c r="S153" s="46">
        <f t="shared" si="46"/>
        <v>110.39999999999999</v>
      </c>
      <c r="T153" s="47">
        <v>4</v>
      </c>
      <c r="U153" s="47">
        <v>2</v>
      </c>
      <c r="V153" s="46"/>
      <c r="W153" s="46"/>
      <c r="X153" s="46"/>
      <c r="Y153" s="48">
        <f t="shared" si="48"/>
        <v>110.39999999999999</v>
      </c>
      <c r="Z153" s="47">
        <v>2</v>
      </c>
      <c r="AA153" s="49"/>
      <c r="AB153" s="81">
        <f t="shared" si="52"/>
        <v>110.39999999999999</v>
      </c>
      <c r="AC153" s="50">
        <f t="shared" si="53"/>
        <v>24</v>
      </c>
      <c r="AD153" s="49" t="s">
        <v>144</v>
      </c>
      <c r="AE153" s="49" t="s">
        <v>146</v>
      </c>
      <c r="AF153" s="51">
        <v>4.5999999999999996</v>
      </c>
      <c r="AG153" s="49">
        <v>4.5999999999999996</v>
      </c>
      <c r="AH153" s="49"/>
      <c r="AI153" s="50">
        <v>20</v>
      </c>
      <c r="AJ153" s="51">
        <f t="shared" si="49"/>
        <v>92</v>
      </c>
      <c r="AK153" s="51"/>
      <c r="AL153" s="49">
        <f>AF153*AI153</f>
        <v>92</v>
      </c>
      <c r="AM153" s="51"/>
      <c r="AN153" s="51"/>
      <c r="AO153" s="47">
        <f t="shared" si="57"/>
        <v>0</v>
      </c>
      <c r="AP153" s="50">
        <v>0</v>
      </c>
      <c r="AQ153" s="50"/>
      <c r="AR153" s="49"/>
      <c r="AS153" s="49"/>
      <c r="AT153" s="47"/>
      <c r="AU153" s="50"/>
      <c r="AV153" s="47"/>
      <c r="AW153" s="50"/>
      <c r="AX153" s="49"/>
      <c r="AY153" s="50"/>
      <c r="AZ153" s="50"/>
      <c r="BA153" s="50"/>
      <c r="BB153" s="53">
        <v>8</v>
      </c>
      <c r="BC153" s="46"/>
      <c r="BD153" s="46"/>
      <c r="BE153" s="47"/>
      <c r="BF153" s="46"/>
      <c r="BG153" s="46"/>
      <c r="BH153" s="46">
        <f t="shared" si="50"/>
        <v>92</v>
      </c>
      <c r="BI153" s="46">
        <f t="shared" si="51"/>
        <v>20</v>
      </c>
      <c r="BJ153" s="47">
        <v>12419</v>
      </c>
      <c r="BK153" s="47" t="e">
        <f>ROUND(#REF!,0)</f>
        <v>#REF!</v>
      </c>
      <c r="BL153" s="47" t="s">
        <v>412</v>
      </c>
      <c r="BO153" s="39"/>
    </row>
    <row r="154" spans="1:67" ht="18" customHeight="1" x14ac:dyDescent="0.25">
      <c r="A154" s="42">
        <v>146</v>
      </c>
      <c r="B154" s="42" t="s">
        <v>787</v>
      </c>
      <c r="C154" s="42" t="s">
        <v>788</v>
      </c>
      <c r="D154" s="42" t="s">
        <v>666</v>
      </c>
      <c r="E154" s="42" t="s">
        <v>789</v>
      </c>
      <c r="F154" s="42" t="s">
        <v>790</v>
      </c>
      <c r="G154" s="42" t="s">
        <v>152</v>
      </c>
      <c r="H154" s="42" t="s">
        <v>140</v>
      </c>
      <c r="I154" s="42" t="s">
        <v>786</v>
      </c>
      <c r="J154" s="42"/>
      <c r="K154" s="42" t="s">
        <v>177</v>
      </c>
      <c r="L154" s="42">
        <v>2010</v>
      </c>
      <c r="M154" s="42" t="s">
        <v>704</v>
      </c>
      <c r="N154" s="42" t="s">
        <v>144</v>
      </c>
      <c r="O154" s="45">
        <v>24</v>
      </c>
      <c r="P154" s="45">
        <v>4.5999999999999996</v>
      </c>
      <c r="Q154" s="45">
        <v>4</v>
      </c>
      <c r="R154" s="45"/>
      <c r="S154" s="46">
        <f t="shared" si="46"/>
        <v>110.39999999999999</v>
      </c>
      <c r="T154" s="47">
        <v>4</v>
      </c>
      <c r="U154" s="47">
        <v>2</v>
      </c>
      <c r="V154" s="46"/>
      <c r="W154" s="46">
        <v>20</v>
      </c>
      <c r="X154" s="46"/>
      <c r="Y154" s="48">
        <f t="shared" si="48"/>
        <v>110.39999999999999</v>
      </c>
      <c r="Z154" s="47">
        <v>2</v>
      </c>
      <c r="AA154" s="49"/>
      <c r="AB154" s="81">
        <f t="shared" si="52"/>
        <v>110.39999999999999</v>
      </c>
      <c r="AC154" s="50">
        <f t="shared" si="53"/>
        <v>24</v>
      </c>
      <c r="AD154" s="49" t="s">
        <v>145</v>
      </c>
      <c r="AE154" s="49" t="s">
        <v>146</v>
      </c>
      <c r="AF154" s="51">
        <v>4.5999999999999996</v>
      </c>
      <c r="AG154" s="49">
        <v>4.5999999999999996</v>
      </c>
      <c r="AH154" s="49"/>
      <c r="AI154" s="50">
        <v>20</v>
      </c>
      <c r="AJ154" s="51">
        <f t="shared" si="49"/>
        <v>92</v>
      </c>
      <c r="AK154" s="49">
        <f>AF154*AI154-AL154-AM154-AN154</f>
        <v>92</v>
      </c>
      <c r="AL154" s="49"/>
      <c r="AM154" s="51"/>
      <c r="AN154" s="51"/>
      <c r="AO154" s="47">
        <f t="shared" si="57"/>
        <v>10</v>
      </c>
      <c r="AP154" s="50">
        <v>10</v>
      </c>
      <c r="AQ154" s="50"/>
      <c r="AR154" s="49"/>
      <c r="AS154" s="49"/>
      <c r="AT154" s="47"/>
      <c r="AU154" s="50"/>
      <c r="AV154" s="47"/>
      <c r="AW154" s="50"/>
      <c r="AX154" s="49"/>
      <c r="AY154" s="50"/>
      <c r="AZ154" s="50"/>
      <c r="BA154" s="50"/>
      <c r="BB154" s="49"/>
      <c r="BC154" s="46"/>
      <c r="BD154" s="46"/>
      <c r="BE154" s="47"/>
      <c r="BF154" s="46"/>
      <c r="BG154" s="46"/>
      <c r="BH154" s="46">
        <f t="shared" si="50"/>
        <v>92</v>
      </c>
      <c r="BI154" s="46">
        <f t="shared" si="51"/>
        <v>20</v>
      </c>
      <c r="BJ154" s="47">
        <v>12939</v>
      </c>
      <c r="BK154" s="47" t="e">
        <f>ROUND(#REF!,0)</f>
        <v>#REF!</v>
      </c>
      <c r="BL154" s="47" t="s">
        <v>412</v>
      </c>
      <c r="BO154" s="39"/>
    </row>
    <row r="155" spans="1:67" ht="18" customHeight="1" x14ac:dyDescent="0.25">
      <c r="A155" s="42">
        <v>147</v>
      </c>
      <c r="B155" s="42" t="s">
        <v>791</v>
      </c>
      <c r="C155" s="42" t="s">
        <v>792</v>
      </c>
      <c r="D155" s="42" t="s">
        <v>666</v>
      </c>
      <c r="E155" s="42" t="s">
        <v>793</v>
      </c>
      <c r="F155" s="42" t="s">
        <v>794</v>
      </c>
      <c r="G155" s="42" t="s">
        <v>152</v>
      </c>
      <c r="H155" s="42" t="s">
        <v>140</v>
      </c>
      <c r="I155" s="42" t="s">
        <v>795</v>
      </c>
      <c r="J155" s="42"/>
      <c r="K155" s="42" t="s">
        <v>142</v>
      </c>
      <c r="L155" s="42">
        <v>2014</v>
      </c>
      <c r="M155" s="42">
        <v>13</v>
      </c>
      <c r="N155" s="42" t="s">
        <v>144</v>
      </c>
      <c r="O155" s="45">
        <v>13</v>
      </c>
      <c r="P155" s="45">
        <v>3.6</v>
      </c>
      <c r="Q155" s="45">
        <v>3</v>
      </c>
      <c r="R155" s="45"/>
      <c r="S155" s="46">
        <f t="shared" si="46"/>
        <v>46.800000000000004</v>
      </c>
      <c r="T155" s="47">
        <v>4</v>
      </c>
      <c r="U155" s="47">
        <v>2</v>
      </c>
      <c r="V155" s="46"/>
      <c r="W155" s="46">
        <v>14</v>
      </c>
      <c r="X155" s="46"/>
      <c r="Y155" s="48">
        <f t="shared" si="48"/>
        <v>86.4</v>
      </c>
      <c r="Z155" s="47">
        <v>2</v>
      </c>
      <c r="AA155" s="49"/>
      <c r="AB155" s="81">
        <f t="shared" si="52"/>
        <v>46.800000000000004</v>
      </c>
      <c r="AC155" s="50">
        <f t="shared" si="53"/>
        <v>13</v>
      </c>
      <c r="AD155" s="49" t="s">
        <v>144</v>
      </c>
      <c r="AE155" s="49" t="s">
        <v>146</v>
      </c>
      <c r="AF155" s="51">
        <v>3.6</v>
      </c>
      <c r="AG155" s="49">
        <v>3.6</v>
      </c>
      <c r="AH155" s="49"/>
      <c r="AI155" s="50">
        <v>20</v>
      </c>
      <c r="AJ155" s="51">
        <f t="shared" si="49"/>
        <v>72</v>
      </c>
      <c r="AK155" s="51"/>
      <c r="AL155" s="49">
        <f>AF155*AI155</f>
        <v>72</v>
      </c>
      <c r="AM155" s="51"/>
      <c r="AN155" s="51"/>
      <c r="AO155" s="47">
        <f t="shared" si="57"/>
        <v>18</v>
      </c>
      <c r="AP155" s="50">
        <v>18</v>
      </c>
      <c r="AQ155" s="50"/>
      <c r="AR155" s="49"/>
      <c r="AS155" s="49"/>
      <c r="AT155" s="47">
        <f t="shared" ref="AT155:AT161" si="58">AU155+AX155+AY155</f>
        <v>56</v>
      </c>
      <c r="AU155" s="50"/>
      <c r="AV155" s="47"/>
      <c r="AW155" s="50"/>
      <c r="AX155" s="49"/>
      <c r="AY155" s="51">
        <v>56</v>
      </c>
      <c r="AZ155" s="51"/>
      <c r="BA155" s="51"/>
      <c r="BB155" s="49"/>
      <c r="BC155" s="46"/>
      <c r="BD155" s="46"/>
      <c r="BE155" s="47"/>
      <c r="BF155" s="46"/>
      <c r="BG155" s="46"/>
      <c r="BH155" s="46">
        <f t="shared" si="50"/>
        <v>72</v>
      </c>
      <c r="BI155" s="46">
        <f t="shared" si="51"/>
        <v>20</v>
      </c>
      <c r="BJ155" s="47">
        <v>8224</v>
      </c>
      <c r="BK155" s="47" t="e">
        <f>ROUND(#REF!,0)</f>
        <v>#REF!</v>
      </c>
      <c r="BL155" s="47" t="s">
        <v>412</v>
      </c>
      <c r="BO155" s="39"/>
    </row>
    <row r="156" spans="1:67" ht="18" customHeight="1" x14ac:dyDescent="0.25">
      <c r="A156" s="42">
        <v>148</v>
      </c>
      <c r="B156" s="42" t="s">
        <v>796</v>
      </c>
      <c r="C156" s="42" t="s">
        <v>797</v>
      </c>
      <c r="D156" s="42" t="s">
        <v>666</v>
      </c>
      <c r="E156" s="42" t="s">
        <v>798</v>
      </c>
      <c r="F156" s="42" t="s">
        <v>799</v>
      </c>
      <c r="G156" s="42" t="s">
        <v>152</v>
      </c>
      <c r="H156" s="42" t="s">
        <v>140</v>
      </c>
      <c r="I156" s="42" t="s">
        <v>800</v>
      </c>
      <c r="J156" s="42"/>
      <c r="K156" s="42" t="s">
        <v>171</v>
      </c>
      <c r="L156" s="42"/>
      <c r="M156" s="42" t="s">
        <v>801</v>
      </c>
      <c r="N156" s="42" t="s">
        <v>144</v>
      </c>
      <c r="O156" s="45">
        <v>21</v>
      </c>
      <c r="P156" s="83">
        <v>3.05</v>
      </c>
      <c r="Q156" s="45">
        <v>2.7</v>
      </c>
      <c r="R156" s="45"/>
      <c r="S156" s="46">
        <f t="shared" si="46"/>
        <v>64.05</v>
      </c>
      <c r="T156" s="47"/>
      <c r="U156" s="47">
        <v>2</v>
      </c>
      <c r="V156" s="46"/>
      <c r="W156" s="46"/>
      <c r="X156" s="46"/>
      <c r="Y156" s="48">
        <f t="shared" si="48"/>
        <v>73.199999999999989</v>
      </c>
      <c r="Z156" s="47">
        <v>2</v>
      </c>
      <c r="AA156" s="49"/>
      <c r="AB156" s="81">
        <f t="shared" si="52"/>
        <v>64.05</v>
      </c>
      <c r="AC156" s="50">
        <f t="shared" si="53"/>
        <v>21</v>
      </c>
      <c r="AD156" s="49" t="s">
        <v>144</v>
      </c>
      <c r="AE156" s="49" t="s">
        <v>146</v>
      </c>
      <c r="AF156" s="51">
        <v>3</v>
      </c>
      <c r="AG156" s="49">
        <v>3</v>
      </c>
      <c r="AH156" s="49"/>
      <c r="AI156" s="50">
        <v>20</v>
      </c>
      <c r="AJ156" s="51">
        <f t="shared" si="49"/>
        <v>60</v>
      </c>
      <c r="AK156" s="51"/>
      <c r="AL156" s="49">
        <f>AF156*AI156</f>
        <v>60</v>
      </c>
      <c r="AM156" s="51"/>
      <c r="AN156" s="51"/>
      <c r="AO156" s="47">
        <f t="shared" si="57"/>
        <v>10</v>
      </c>
      <c r="AP156" s="50">
        <v>10</v>
      </c>
      <c r="AQ156" s="50"/>
      <c r="AR156" s="49"/>
      <c r="AS156" s="49"/>
      <c r="AT156" s="47">
        <f t="shared" si="58"/>
        <v>36</v>
      </c>
      <c r="AU156" s="50">
        <v>36</v>
      </c>
      <c r="AV156" s="47">
        <f>AU156</f>
        <v>36</v>
      </c>
      <c r="AW156" s="50">
        <f>AU156</f>
        <v>36</v>
      </c>
      <c r="AX156" s="49"/>
      <c r="AY156" s="50"/>
      <c r="AZ156" s="50"/>
      <c r="BA156" s="50"/>
      <c r="BB156" s="49"/>
      <c r="BC156" s="46"/>
      <c r="BD156" s="46"/>
      <c r="BE156" s="47"/>
      <c r="BF156" s="46"/>
      <c r="BG156" s="46"/>
      <c r="BH156" s="46">
        <f t="shared" si="50"/>
        <v>60</v>
      </c>
      <c r="BI156" s="46">
        <f t="shared" si="51"/>
        <v>20</v>
      </c>
      <c r="BJ156" s="47">
        <v>13217</v>
      </c>
      <c r="BK156" s="47" t="e">
        <f>ROUND(#REF!,0)</f>
        <v>#REF!</v>
      </c>
      <c r="BL156" s="47" t="s">
        <v>412</v>
      </c>
      <c r="BO156" s="39"/>
    </row>
    <row r="157" spans="1:67" ht="18" customHeight="1" x14ac:dyDescent="0.25">
      <c r="A157" s="42">
        <v>149</v>
      </c>
      <c r="B157" s="42" t="s">
        <v>802</v>
      </c>
      <c r="C157" s="42" t="s">
        <v>803</v>
      </c>
      <c r="D157" s="42" t="s">
        <v>666</v>
      </c>
      <c r="E157" s="42" t="s">
        <v>804</v>
      </c>
      <c r="F157" s="76" t="s">
        <v>805</v>
      </c>
      <c r="G157" s="42" t="s">
        <v>152</v>
      </c>
      <c r="H157" s="42" t="s">
        <v>169</v>
      </c>
      <c r="I157" s="42" t="s">
        <v>806</v>
      </c>
      <c r="J157" s="42"/>
      <c r="K157" s="42" t="s">
        <v>171</v>
      </c>
      <c r="L157" s="42"/>
      <c r="M157" s="42" t="s">
        <v>807</v>
      </c>
      <c r="N157" s="42" t="s">
        <v>144</v>
      </c>
      <c r="O157" s="45">
        <v>21</v>
      </c>
      <c r="P157" s="45">
        <v>2</v>
      </c>
      <c r="Q157" s="45">
        <v>1.7</v>
      </c>
      <c r="R157" s="45"/>
      <c r="S157" s="46">
        <f t="shared" si="46"/>
        <v>42</v>
      </c>
      <c r="T157" s="54">
        <v>0</v>
      </c>
      <c r="U157" s="47">
        <v>2</v>
      </c>
      <c r="V157" s="46"/>
      <c r="W157" s="46"/>
      <c r="X157" s="46"/>
      <c r="Y157" s="48">
        <f t="shared" si="48"/>
        <v>48</v>
      </c>
      <c r="Z157" s="47">
        <v>2</v>
      </c>
      <c r="AA157" s="49"/>
      <c r="AB157" s="81">
        <f t="shared" si="52"/>
        <v>42</v>
      </c>
      <c r="AC157" s="50">
        <f t="shared" si="53"/>
        <v>21</v>
      </c>
      <c r="AD157" s="49" t="s">
        <v>145</v>
      </c>
      <c r="AE157" s="49" t="s">
        <v>146</v>
      </c>
      <c r="AF157" s="51">
        <v>2</v>
      </c>
      <c r="AG157" s="49">
        <v>2</v>
      </c>
      <c r="AH157" s="49"/>
      <c r="AI157" s="50">
        <v>20</v>
      </c>
      <c r="AJ157" s="51">
        <f t="shared" si="49"/>
        <v>40</v>
      </c>
      <c r="AK157" s="49">
        <f>AF157*AI157-AL157-AM157-AN157</f>
        <v>40</v>
      </c>
      <c r="AL157" s="49"/>
      <c r="AM157" s="51"/>
      <c r="AN157" s="51"/>
      <c r="AO157" s="47">
        <f t="shared" si="57"/>
        <v>10</v>
      </c>
      <c r="AP157" s="50">
        <v>10</v>
      </c>
      <c r="AQ157" s="50"/>
      <c r="AR157" s="49"/>
      <c r="AS157" s="49"/>
      <c r="AT157" s="47">
        <f t="shared" si="58"/>
        <v>40</v>
      </c>
      <c r="AU157" s="50">
        <v>40</v>
      </c>
      <c r="AV157" s="47">
        <f>AU157</f>
        <v>40</v>
      </c>
      <c r="AW157" s="50">
        <f>AU157</f>
        <v>40</v>
      </c>
      <c r="AX157" s="49"/>
      <c r="AY157" s="50"/>
      <c r="AZ157" s="50"/>
      <c r="BA157" s="50"/>
      <c r="BB157" s="53">
        <v>2</v>
      </c>
      <c r="BC157" s="46"/>
      <c r="BD157" s="46"/>
      <c r="BE157" s="47"/>
      <c r="BF157" s="46"/>
      <c r="BG157" s="46"/>
      <c r="BH157" s="46">
        <f t="shared" si="50"/>
        <v>40</v>
      </c>
      <c r="BI157" s="46">
        <f t="shared" si="51"/>
        <v>20</v>
      </c>
      <c r="BJ157" s="47">
        <v>12006</v>
      </c>
      <c r="BK157" s="47" t="e">
        <f>ROUND(#REF!,0)</f>
        <v>#REF!</v>
      </c>
      <c r="BL157" s="47" t="s">
        <v>412</v>
      </c>
      <c r="BO157" s="39"/>
    </row>
    <row r="158" spans="1:67" ht="18" customHeight="1" x14ac:dyDescent="0.25">
      <c r="A158" s="42">
        <v>150</v>
      </c>
      <c r="B158" s="42" t="s">
        <v>808</v>
      </c>
      <c r="C158" s="42" t="s">
        <v>809</v>
      </c>
      <c r="D158" s="42" t="s">
        <v>666</v>
      </c>
      <c r="E158" s="42" t="s">
        <v>810</v>
      </c>
      <c r="F158" s="76" t="s">
        <v>811</v>
      </c>
      <c r="G158" s="42" t="s">
        <v>152</v>
      </c>
      <c r="H158" s="42" t="s">
        <v>169</v>
      </c>
      <c r="I158" s="42" t="s">
        <v>812</v>
      </c>
      <c r="J158" s="42"/>
      <c r="K158" s="42" t="s">
        <v>171</v>
      </c>
      <c r="L158" s="42"/>
      <c r="M158" s="42" t="s">
        <v>813</v>
      </c>
      <c r="N158" s="42" t="s">
        <v>144</v>
      </c>
      <c r="O158" s="45">
        <v>17</v>
      </c>
      <c r="P158" s="45">
        <v>2</v>
      </c>
      <c r="Q158" s="45">
        <v>1.7</v>
      </c>
      <c r="R158" s="45"/>
      <c r="S158" s="46">
        <f t="shared" si="46"/>
        <v>34</v>
      </c>
      <c r="T158" s="54">
        <v>1</v>
      </c>
      <c r="U158" s="47">
        <v>2</v>
      </c>
      <c r="V158" s="46"/>
      <c r="W158" s="46"/>
      <c r="X158" s="46"/>
      <c r="Y158" s="48">
        <f t="shared" si="48"/>
        <v>48</v>
      </c>
      <c r="Z158" s="47">
        <v>2</v>
      </c>
      <c r="AA158" s="49"/>
      <c r="AB158" s="81">
        <f t="shared" si="52"/>
        <v>34</v>
      </c>
      <c r="AC158" s="50">
        <f t="shared" si="53"/>
        <v>17</v>
      </c>
      <c r="AD158" s="49" t="s">
        <v>145</v>
      </c>
      <c r="AE158" s="49" t="s">
        <v>146</v>
      </c>
      <c r="AF158" s="51">
        <v>2.5</v>
      </c>
      <c r="AG158" s="49">
        <v>2.5</v>
      </c>
      <c r="AH158" s="49"/>
      <c r="AI158" s="50">
        <v>20</v>
      </c>
      <c r="AJ158" s="51">
        <f t="shared" si="49"/>
        <v>50</v>
      </c>
      <c r="AK158" s="49">
        <f>AF158*AI158-AL158-AM158-AN158</f>
        <v>50</v>
      </c>
      <c r="AL158" s="49"/>
      <c r="AM158" s="51"/>
      <c r="AN158" s="51"/>
      <c r="AO158" s="47">
        <f t="shared" si="57"/>
        <v>10</v>
      </c>
      <c r="AP158" s="50">
        <v>10</v>
      </c>
      <c r="AQ158" s="50"/>
      <c r="AR158" s="49"/>
      <c r="AS158" s="49"/>
      <c r="AT158" s="47">
        <f t="shared" si="58"/>
        <v>24</v>
      </c>
      <c r="AU158" s="50">
        <v>24</v>
      </c>
      <c r="AV158" s="47">
        <f>AU158</f>
        <v>24</v>
      </c>
      <c r="AW158" s="50">
        <f>AU158</f>
        <v>24</v>
      </c>
      <c r="AX158" s="49"/>
      <c r="AY158" s="50"/>
      <c r="AZ158" s="50"/>
      <c r="BA158" s="50"/>
      <c r="BB158" s="49"/>
      <c r="BC158" s="46"/>
      <c r="BD158" s="46"/>
      <c r="BE158" s="47"/>
      <c r="BF158" s="46"/>
      <c r="BG158" s="46"/>
      <c r="BH158" s="46">
        <f t="shared" si="50"/>
        <v>50</v>
      </c>
      <c r="BI158" s="46">
        <f t="shared" si="51"/>
        <v>20</v>
      </c>
      <c r="BJ158" s="47">
        <v>9332</v>
      </c>
      <c r="BK158" s="47" t="e">
        <f>ROUND(#REF!,0)</f>
        <v>#REF!</v>
      </c>
      <c r="BL158" s="47" t="s">
        <v>412</v>
      </c>
      <c r="BO158" s="39"/>
    </row>
    <row r="159" spans="1:67" ht="18" customHeight="1" x14ac:dyDescent="0.25">
      <c r="A159" s="42">
        <v>151</v>
      </c>
      <c r="B159" s="42" t="s">
        <v>814</v>
      </c>
      <c r="C159" s="42" t="s">
        <v>815</v>
      </c>
      <c r="D159" s="42" t="s">
        <v>666</v>
      </c>
      <c r="E159" s="42" t="s">
        <v>816</v>
      </c>
      <c r="F159" s="42" t="s">
        <v>817</v>
      </c>
      <c r="G159" s="42" t="s">
        <v>152</v>
      </c>
      <c r="H159" s="42" t="s">
        <v>169</v>
      </c>
      <c r="I159" s="42" t="s">
        <v>818</v>
      </c>
      <c r="J159" s="42"/>
      <c r="K159" s="42" t="s">
        <v>171</v>
      </c>
      <c r="L159" s="42"/>
      <c r="M159" s="42" t="s">
        <v>781</v>
      </c>
      <c r="N159" s="42" t="s">
        <v>144</v>
      </c>
      <c r="O159" s="45">
        <v>20</v>
      </c>
      <c r="P159" s="45">
        <v>2</v>
      </c>
      <c r="Q159" s="45">
        <v>1.7</v>
      </c>
      <c r="R159" s="45"/>
      <c r="S159" s="46">
        <f t="shared" si="46"/>
        <v>40</v>
      </c>
      <c r="T159" s="47">
        <v>2</v>
      </c>
      <c r="U159" s="47">
        <v>2</v>
      </c>
      <c r="V159" s="46"/>
      <c r="W159" s="46"/>
      <c r="X159" s="46"/>
      <c r="Y159" s="48">
        <f t="shared" si="48"/>
        <v>48</v>
      </c>
      <c r="Z159" s="47">
        <v>2</v>
      </c>
      <c r="AA159" s="49"/>
      <c r="AB159" s="81">
        <f t="shared" si="52"/>
        <v>40</v>
      </c>
      <c r="AC159" s="50">
        <f t="shared" si="53"/>
        <v>20</v>
      </c>
      <c r="AD159" s="49" t="s">
        <v>145</v>
      </c>
      <c r="AE159" s="49" t="s">
        <v>146</v>
      </c>
      <c r="AF159" s="51">
        <v>2</v>
      </c>
      <c r="AG159" s="49">
        <v>2</v>
      </c>
      <c r="AH159" s="49"/>
      <c r="AI159" s="50">
        <v>40</v>
      </c>
      <c r="AJ159" s="51">
        <f t="shared" si="49"/>
        <v>80</v>
      </c>
      <c r="AK159" s="49">
        <f>AF159*AI159-AL159-AM159-AN159</f>
        <v>80</v>
      </c>
      <c r="AL159" s="49"/>
      <c r="AM159" s="51"/>
      <c r="AN159" s="51"/>
      <c r="AO159" s="47">
        <f t="shared" si="57"/>
        <v>10</v>
      </c>
      <c r="AP159" s="50">
        <v>10</v>
      </c>
      <c r="AQ159" s="50"/>
      <c r="AR159" s="49"/>
      <c r="AS159" s="49"/>
      <c r="AT159" s="47">
        <f t="shared" si="58"/>
        <v>20</v>
      </c>
      <c r="AU159" s="50">
        <v>20</v>
      </c>
      <c r="AV159" s="47">
        <f>AU159</f>
        <v>20</v>
      </c>
      <c r="AW159" s="50">
        <f>AU159</f>
        <v>20</v>
      </c>
      <c r="AX159" s="49"/>
      <c r="AY159" s="50"/>
      <c r="AZ159" s="50"/>
      <c r="BA159" s="50"/>
      <c r="BB159" s="49"/>
      <c r="BC159" s="46"/>
      <c r="BD159" s="46"/>
      <c r="BE159" s="47"/>
      <c r="BF159" s="46"/>
      <c r="BG159" s="46"/>
      <c r="BH159" s="46">
        <f t="shared" si="50"/>
        <v>80</v>
      </c>
      <c r="BI159" s="46">
        <f t="shared" si="51"/>
        <v>40</v>
      </c>
      <c r="BJ159" s="47">
        <v>11813</v>
      </c>
      <c r="BK159" s="47" t="e">
        <f>ROUND(#REF!,0)</f>
        <v>#REF!</v>
      </c>
      <c r="BL159" s="47" t="s">
        <v>412</v>
      </c>
      <c r="BO159" s="39"/>
    </row>
    <row r="160" spans="1:67" ht="18" customHeight="1" x14ac:dyDescent="0.25">
      <c r="A160" s="42">
        <v>152</v>
      </c>
      <c r="B160" s="42" t="s">
        <v>819</v>
      </c>
      <c r="C160" s="42" t="s">
        <v>820</v>
      </c>
      <c r="D160" s="42" t="s">
        <v>666</v>
      </c>
      <c r="E160" s="42" t="s">
        <v>821</v>
      </c>
      <c r="F160" s="42" t="s">
        <v>822</v>
      </c>
      <c r="G160" s="42" t="s">
        <v>152</v>
      </c>
      <c r="H160" s="42" t="s">
        <v>140</v>
      </c>
      <c r="I160" s="42" t="s">
        <v>823</v>
      </c>
      <c r="J160" s="42"/>
      <c r="K160" s="42" t="s">
        <v>159</v>
      </c>
      <c r="L160" s="42">
        <v>2013</v>
      </c>
      <c r="M160" s="42" t="s">
        <v>824</v>
      </c>
      <c r="N160" s="42" t="s">
        <v>144</v>
      </c>
      <c r="O160" s="45">
        <v>23</v>
      </c>
      <c r="P160" s="45">
        <v>4.5999999999999996</v>
      </c>
      <c r="Q160" s="45">
        <v>4</v>
      </c>
      <c r="R160" s="45"/>
      <c r="S160" s="46">
        <f t="shared" si="46"/>
        <v>105.8</v>
      </c>
      <c r="T160" s="47">
        <v>4</v>
      </c>
      <c r="U160" s="47">
        <v>2</v>
      </c>
      <c r="V160" s="46"/>
      <c r="W160" s="46">
        <v>12</v>
      </c>
      <c r="X160" s="46"/>
      <c r="Y160" s="48">
        <f t="shared" si="48"/>
        <v>110.39999999999999</v>
      </c>
      <c r="Z160" s="47">
        <v>2</v>
      </c>
      <c r="AA160" s="49"/>
      <c r="AB160" s="81">
        <f t="shared" si="52"/>
        <v>105.8</v>
      </c>
      <c r="AC160" s="50">
        <f t="shared" si="53"/>
        <v>23</v>
      </c>
      <c r="AD160" s="49" t="s">
        <v>144</v>
      </c>
      <c r="AE160" s="49" t="s">
        <v>146</v>
      </c>
      <c r="AF160" s="51">
        <v>4.5999999999999996</v>
      </c>
      <c r="AG160" s="49">
        <v>4.5999999999999996</v>
      </c>
      <c r="AH160" s="49"/>
      <c r="AI160" s="50">
        <v>40</v>
      </c>
      <c r="AJ160" s="51">
        <f t="shared" si="49"/>
        <v>184</v>
      </c>
      <c r="AK160" s="51"/>
      <c r="AL160" s="49">
        <f>AF160*AI160</f>
        <v>184</v>
      </c>
      <c r="AM160" s="51"/>
      <c r="AN160" s="51"/>
      <c r="AO160" s="47">
        <f t="shared" si="57"/>
        <v>10</v>
      </c>
      <c r="AP160" s="50">
        <v>10</v>
      </c>
      <c r="AQ160" s="50"/>
      <c r="AR160" s="49"/>
      <c r="AS160" s="49"/>
      <c r="AT160" s="47">
        <f t="shared" si="58"/>
        <v>40</v>
      </c>
      <c r="AU160" s="50"/>
      <c r="AV160" s="47"/>
      <c r="AW160" s="50"/>
      <c r="AX160" s="49"/>
      <c r="AY160" s="51">
        <v>40</v>
      </c>
      <c r="AZ160" s="51"/>
      <c r="BA160" s="51"/>
      <c r="BB160" s="53">
        <v>1</v>
      </c>
      <c r="BC160" s="46"/>
      <c r="BD160" s="46"/>
      <c r="BE160" s="47"/>
      <c r="BF160" s="46"/>
      <c r="BG160" s="46"/>
      <c r="BH160" s="46">
        <f t="shared" si="50"/>
        <v>184</v>
      </c>
      <c r="BI160" s="46">
        <f t="shared" si="51"/>
        <v>40</v>
      </c>
      <c r="BJ160" s="47">
        <v>16099</v>
      </c>
      <c r="BK160" s="47" t="e">
        <f>ROUND(#REF!,0)</f>
        <v>#REF!</v>
      </c>
      <c r="BL160" s="47" t="s">
        <v>412</v>
      </c>
      <c r="BO160" s="39"/>
    </row>
    <row r="161" spans="1:67" ht="18" customHeight="1" x14ac:dyDescent="0.25">
      <c r="A161" s="42">
        <v>153</v>
      </c>
      <c r="B161" s="42" t="s">
        <v>825</v>
      </c>
      <c r="C161" s="42" t="s">
        <v>826</v>
      </c>
      <c r="D161" s="42" t="s">
        <v>666</v>
      </c>
      <c r="E161" s="42" t="s">
        <v>827</v>
      </c>
      <c r="F161" s="42" t="s">
        <v>828</v>
      </c>
      <c r="G161" s="42" t="s">
        <v>152</v>
      </c>
      <c r="H161" s="42" t="s">
        <v>140</v>
      </c>
      <c r="I161" s="42" t="s">
        <v>829</v>
      </c>
      <c r="J161" s="42"/>
      <c r="K161" s="42" t="s">
        <v>159</v>
      </c>
      <c r="L161" s="42">
        <v>2014</v>
      </c>
      <c r="M161" s="42">
        <v>12</v>
      </c>
      <c r="N161" s="42" t="s">
        <v>144</v>
      </c>
      <c r="O161" s="45">
        <v>12</v>
      </c>
      <c r="P161" s="45">
        <v>3.6</v>
      </c>
      <c r="Q161" s="45">
        <v>3</v>
      </c>
      <c r="R161" s="45"/>
      <c r="S161" s="46">
        <f t="shared" si="46"/>
        <v>43.2</v>
      </c>
      <c r="T161" s="54">
        <v>3</v>
      </c>
      <c r="U161" s="47">
        <v>2</v>
      </c>
      <c r="V161" s="46"/>
      <c r="W161" s="46">
        <v>30</v>
      </c>
      <c r="X161" s="46"/>
      <c r="Y161" s="48">
        <f t="shared" si="48"/>
        <v>86.4</v>
      </c>
      <c r="Z161" s="47">
        <v>2</v>
      </c>
      <c r="AA161" s="49"/>
      <c r="AB161" s="81">
        <f t="shared" si="52"/>
        <v>43.2</v>
      </c>
      <c r="AC161" s="50">
        <f t="shared" si="53"/>
        <v>12</v>
      </c>
      <c r="AD161" s="49" t="s">
        <v>144</v>
      </c>
      <c r="AE161" s="49" t="s">
        <v>146</v>
      </c>
      <c r="AF161" s="51">
        <v>3.6</v>
      </c>
      <c r="AG161" s="49">
        <v>3.6</v>
      </c>
      <c r="AH161" s="49"/>
      <c r="AI161" s="50">
        <v>45</v>
      </c>
      <c r="AJ161" s="51">
        <f t="shared" si="49"/>
        <v>162</v>
      </c>
      <c r="AK161" s="51"/>
      <c r="AL161" s="49">
        <f>AF161*AI161</f>
        <v>162</v>
      </c>
      <c r="AM161" s="51"/>
      <c r="AN161" s="51"/>
      <c r="AO161" s="47">
        <f t="shared" si="57"/>
        <v>10</v>
      </c>
      <c r="AP161" s="50">
        <v>10</v>
      </c>
      <c r="AQ161" s="50"/>
      <c r="AR161" s="49"/>
      <c r="AS161" s="49"/>
      <c r="AT161" s="47">
        <f t="shared" si="58"/>
        <v>40</v>
      </c>
      <c r="AU161" s="50"/>
      <c r="AV161" s="47"/>
      <c r="AW161" s="50"/>
      <c r="AX161" s="49"/>
      <c r="AY161" s="51">
        <v>40</v>
      </c>
      <c r="AZ161" s="51"/>
      <c r="BA161" s="51"/>
      <c r="BB161" s="49"/>
      <c r="BC161" s="46"/>
      <c r="BD161" s="46"/>
      <c r="BE161" s="47"/>
      <c r="BF161" s="46"/>
      <c r="BG161" s="46"/>
      <c r="BH161" s="46">
        <f t="shared" si="50"/>
        <v>162</v>
      </c>
      <c r="BI161" s="46">
        <f t="shared" si="51"/>
        <v>45</v>
      </c>
      <c r="BJ161" s="47">
        <v>11753</v>
      </c>
      <c r="BK161" s="47" t="e">
        <f>ROUND(#REF!,0)</f>
        <v>#REF!</v>
      </c>
      <c r="BL161" s="47" t="s">
        <v>412</v>
      </c>
      <c r="BO161" s="39"/>
    </row>
    <row r="162" spans="1:67" ht="18" customHeight="1" x14ac:dyDescent="0.25">
      <c r="A162" s="42">
        <v>154</v>
      </c>
      <c r="B162" s="42" t="s">
        <v>830</v>
      </c>
      <c r="C162" s="42" t="s">
        <v>831</v>
      </c>
      <c r="D162" s="42" t="s">
        <v>666</v>
      </c>
      <c r="E162" s="42" t="s">
        <v>832</v>
      </c>
      <c r="F162" s="42" t="s">
        <v>833</v>
      </c>
      <c r="G162" s="42" t="s">
        <v>139</v>
      </c>
      <c r="H162" s="42" t="s">
        <v>140</v>
      </c>
      <c r="I162" s="42" t="s">
        <v>834</v>
      </c>
      <c r="J162" s="42" t="s">
        <v>299</v>
      </c>
      <c r="K162" s="42" t="s">
        <v>142</v>
      </c>
      <c r="L162" s="42">
        <v>2015</v>
      </c>
      <c r="M162" s="42" t="s">
        <v>592</v>
      </c>
      <c r="N162" s="42" t="s">
        <v>144</v>
      </c>
      <c r="O162" s="45">
        <v>60</v>
      </c>
      <c r="P162" s="45">
        <v>7.6</v>
      </c>
      <c r="Q162" s="45">
        <v>7</v>
      </c>
      <c r="R162" s="45"/>
      <c r="S162" s="46">
        <f t="shared" si="46"/>
        <v>456</v>
      </c>
      <c r="T162" s="47">
        <v>4</v>
      </c>
      <c r="U162" s="47">
        <v>2</v>
      </c>
      <c r="V162" s="46"/>
      <c r="W162" s="46"/>
      <c r="X162" s="46"/>
      <c r="Y162" s="48">
        <f t="shared" si="48"/>
        <v>182.39999999999998</v>
      </c>
      <c r="Z162" s="47">
        <v>2</v>
      </c>
      <c r="AA162" s="49"/>
      <c r="AB162" s="49">
        <f t="shared" si="52"/>
        <v>456</v>
      </c>
      <c r="AC162" s="50">
        <f t="shared" si="53"/>
        <v>60</v>
      </c>
      <c r="AD162" s="49" t="s">
        <v>145</v>
      </c>
      <c r="AE162" s="49" t="s">
        <v>146</v>
      </c>
      <c r="AF162" s="51">
        <v>7.6</v>
      </c>
      <c r="AG162" s="49">
        <v>7.6</v>
      </c>
      <c r="AH162" s="49"/>
      <c r="AI162" s="50">
        <v>97</v>
      </c>
      <c r="AJ162" s="51">
        <f t="shared" si="49"/>
        <v>737.19999999999993</v>
      </c>
      <c r="AK162" s="49">
        <f>AF162*AI162-AL162-AM162-AN162</f>
        <v>737.19999999999993</v>
      </c>
      <c r="AL162" s="49"/>
      <c r="AM162" s="51"/>
      <c r="AN162" s="51"/>
      <c r="AO162" s="47">
        <f t="shared" si="57"/>
        <v>0</v>
      </c>
      <c r="AP162" s="50"/>
      <c r="AQ162" s="50"/>
      <c r="AR162" s="49"/>
      <c r="AS162" s="49"/>
      <c r="AT162" s="47"/>
      <c r="AU162" s="50"/>
      <c r="AV162" s="47"/>
      <c r="AW162" s="50"/>
      <c r="AX162" s="49"/>
      <c r="AY162" s="50"/>
      <c r="AZ162" s="50"/>
      <c r="BA162" s="50"/>
      <c r="BB162" s="49"/>
      <c r="BC162" s="46"/>
      <c r="BD162" s="46"/>
      <c r="BE162" s="47"/>
      <c r="BF162" s="46"/>
      <c r="BG162" s="46"/>
      <c r="BH162" s="46">
        <f t="shared" si="50"/>
        <v>737.19999999999993</v>
      </c>
      <c r="BI162" s="47">
        <f t="shared" si="51"/>
        <v>97</v>
      </c>
      <c r="BJ162" s="47">
        <v>81283</v>
      </c>
      <c r="BK162" s="47" t="e">
        <f>ROUND(#REF!,0)</f>
        <v>#REF!</v>
      </c>
      <c r="BL162" s="47" t="s">
        <v>147</v>
      </c>
      <c r="BO162" s="39"/>
    </row>
    <row r="163" spans="1:67" ht="18" customHeight="1" x14ac:dyDescent="0.25">
      <c r="A163" s="42">
        <v>155</v>
      </c>
      <c r="B163" s="42" t="s">
        <v>835</v>
      </c>
      <c r="C163" s="42" t="s">
        <v>836</v>
      </c>
      <c r="D163" s="42" t="s">
        <v>666</v>
      </c>
      <c r="E163" s="42" t="s">
        <v>837</v>
      </c>
      <c r="F163" s="42" t="s">
        <v>838</v>
      </c>
      <c r="G163" s="42" t="s">
        <v>139</v>
      </c>
      <c r="H163" s="42" t="s">
        <v>140</v>
      </c>
      <c r="I163" s="42" t="s">
        <v>834</v>
      </c>
      <c r="J163" s="42" t="s">
        <v>299</v>
      </c>
      <c r="K163" s="42" t="s">
        <v>142</v>
      </c>
      <c r="L163" s="42">
        <v>2015</v>
      </c>
      <c r="M163" s="42" t="s">
        <v>839</v>
      </c>
      <c r="N163" s="42" t="s">
        <v>144</v>
      </c>
      <c r="O163" s="45">
        <v>52</v>
      </c>
      <c r="P163" s="45">
        <v>7.6</v>
      </c>
      <c r="Q163" s="45">
        <v>7</v>
      </c>
      <c r="R163" s="45"/>
      <c r="S163" s="46">
        <f t="shared" si="46"/>
        <v>395.2</v>
      </c>
      <c r="T163" s="47">
        <v>4</v>
      </c>
      <c r="U163" s="47">
        <v>2</v>
      </c>
      <c r="V163" s="46"/>
      <c r="W163" s="46"/>
      <c r="X163" s="46"/>
      <c r="Y163" s="48">
        <f t="shared" ref="Y163:Y169" si="59">P163*2*12</f>
        <v>182.39999999999998</v>
      </c>
      <c r="Z163" s="47">
        <v>2</v>
      </c>
      <c r="AA163" s="49"/>
      <c r="AB163" s="49">
        <f t="shared" si="52"/>
        <v>395.2</v>
      </c>
      <c r="AC163" s="50">
        <f t="shared" si="53"/>
        <v>52</v>
      </c>
      <c r="AD163" s="49" t="s">
        <v>145</v>
      </c>
      <c r="AE163" s="49" t="s">
        <v>146</v>
      </c>
      <c r="AF163" s="51">
        <v>7.6</v>
      </c>
      <c r="AG163" s="49">
        <v>7.6</v>
      </c>
      <c r="AH163" s="49"/>
      <c r="AI163" s="50">
        <v>20</v>
      </c>
      <c r="AJ163" s="51">
        <f t="shared" ref="AJ163:AJ169" si="60">AK163+AL163+AM163+AN163</f>
        <v>152</v>
      </c>
      <c r="AK163" s="49">
        <f>AF163*AI163-AL163-AM163-AN163</f>
        <v>152</v>
      </c>
      <c r="AL163" s="49"/>
      <c r="AM163" s="51"/>
      <c r="AN163" s="51"/>
      <c r="AO163" s="47">
        <f t="shared" si="57"/>
        <v>0</v>
      </c>
      <c r="AP163" s="50"/>
      <c r="AQ163" s="50"/>
      <c r="AR163" s="49"/>
      <c r="AS163" s="49"/>
      <c r="AT163" s="47"/>
      <c r="AU163" s="50"/>
      <c r="AV163" s="47"/>
      <c r="AW163" s="50"/>
      <c r="AX163" s="49"/>
      <c r="AY163" s="50"/>
      <c r="AZ163" s="50"/>
      <c r="BA163" s="50"/>
      <c r="BB163" s="49"/>
      <c r="BC163" s="46"/>
      <c r="BD163" s="46"/>
      <c r="BE163" s="47"/>
      <c r="BF163" s="46"/>
      <c r="BG163" s="46"/>
      <c r="BH163" s="46">
        <f t="shared" ref="BH163:BH169" si="61">AJ163</f>
        <v>152</v>
      </c>
      <c r="BI163" s="47">
        <f t="shared" ref="BI163:BI169" si="62">AI163</f>
        <v>20</v>
      </c>
      <c r="BJ163" s="47">
        <v>48924</v>
      </c>
      <c r="BK163" s="47" t="e">
        <f>ROUND(#REF!,0)</f>
        <v>#REF!</v>
      </c>
      <c r="BL163" s="47" t="s">
        <v>147</v>
      </c>
      <c r="BO163" s="39"/>
    </row>
    <row r="164" spans="1:67" ht="18" customHeight="1" x14ac:dyDescent="0.25">
      <c r="A164" s="42">
        <v>156</v>
      </c>
      <c r="B164" s="42" t="s">
        <v>840</v>
      </c>
      <c r="C164" s="42" t="s">
        <v>841</v>
      </c>
      <c r="D164" s="42" t="s">
        <v>666</v>
      </c>
      <c r="E164" s="42" t="s">
        <v>837</v>
      </c>
      <c r="F164" s="42" t="s">
        <v>842</v>
      </c>
      <c r="G164" s="42" t="s">
        <v>152</v>
      </c>
      <c r="H164" s="42" t="s">
        <v>140</v>
      </c>
      <c r="I164" s="42" t="s">
        <v>843</v>
      </c>
      <c r="J164" s="87" t="s">
        <v>844</v>
      </c>
      <c r="K164" s="42" t="s">
        <v>231</v>
      </c>
      <c r="L164" s="42">
        <v>2015</v>
      </c>
      <c r="M164" s="42">
        <v>18</v>
      </c>
      <c r="N164" s="42" t="s">
        <v>144</v>
      </c>
      <c r="O164" s="45">
        <v>18</v>
      </c>
      <c r="P164" s="45">
        <v>6.6</v>
      </c>
      <c r="Q164" s="45">
        <v>6</v>
      </c>
      <c r="R164" s="45"/>
      <c r="S164" s="46">
        <f t="shared" si="46"/>
        <v>118.8</v>
      </c>
      <c r="T164" s="47">
        <v>4</v>
      </c>
      <c r="U164" s="47">
        <v>2</v>
      </c>
      <c r="V164" s="46"/>
      <c r="W164" s="46"/>
      <c r="X164" s="46"/>
      <c r="Y164" s="48">
        <f t="shared" si="59"/>
        <v>158.39999999999998</v>
      </c>
      <c r="Z164" s="47">
        <v>2</v>
      </c>
      <c r="AA164" s="49"/>
      <c r="AB164" s="49">
        <f t="shared" si="52"/>
        <v>118.8</v>
      </c>
      <c r="AC164" s="50">
        <f t="shared" si="53"/>
        <v>18</v>
      </c>
      <c r="AD164" s="49" t="s">
        <v>145</v>
      </c>
      <c r="AE164" s="49" t="s">
        <v>146</v>
      </c>
      <c r="AF164" s="51">
        <v>6.6</v>
      </c>
      <c r="AG164" s="49">
        <v>6.6</v>
      </c>
      <c r="AH164" s="49"/>
      <c r="AI164" s="50">
        <v>20</v>
      </c>
      <c r="AJ164" s="51">
        <f t="shared" si="60"/>
        <v>132</v>
      </c>
      <c r="AK164" s="49">
        <f>AF164*AI164-AL164-AM164-AN164</f>
        <v>132</v>
      </c>
      <c r="AL164" s="49"/>
      <c r="AM164" s="51"/>
      <c r="AN164" s="51"/>
      <c r="AO164" s="47">
        <f t="shared" si="57"/>
        <v>0</v>
      </c>
      <c r="AP164" s="50"/>
      <c r="AQ164" s="50"/>
      <c r="AR164" s="49"/>
      <c r="AS164" s="49"/>
      <c r="AT164" s="47"/>
      <c r="AU164" s="50"/>
      <c r="AV164" s="47"/>
      <c r="AW164" s="50"/>
      <c r="AX164" s="49"/>
      <c r="AY164" s="50"/>
      <c r="AZ164" s="50"/>
      <c r="BA164" s="50"/>
      <c r="BB164" s="49"/>
      <c r="BC164" s="46"/>
      <c r="BD164" s="46"/>
      <c r="BE164" s="47"/>
      <c r="BF164" s="46"/>
      <c r="BG164" s="46"/>
      <c r="BH164" s="46">
        <f t="shared" si="61"/>
        <v>132</v>
      </c>
      <c r="BI164" s="47">
        <f t="shared" si="62"/>
        <v>20</v>
      </c>
      <c r="BJ164" s="47">
        <v>19479</v>
      </c>
      <c r="BK164" s="47" t="e">
        <f>ROUND(#REF!,0)</f>
        <v>#REF!</v>
      </c>
      <c r="BL164" s="47" t="s">
        <v>147</v>
      </c>
      <c r="BO164" s="39"/>
    </row>
    <row r="165" spans="1:67" ht="18" customHeight="1" x14ac:dyDescent="0.25">
      <c r="A165" s="42">
        <v>157</v>
      </c>
      <c r="B165" s="42" t="s">
        <v>845</v>
      </c>
      <c r="C165" s="42" t="s">
        <v>846</v>
      </c>
      <c r="D165" s="42" t="s">
        <v>666</v>
      </c>
      <c r="E165" s="42" t="s">
        <v>847</v>
      </c>
      <c r="F165" s="42" t="s">
        <v>848</v>
      </c>
      <c r="G165" s="42" t="s">
        <v>152</v>
      </c>
      <c r="H165" s="42" t="s">
        <v>140</v>
      </c>
      <c r="I165" s="42" t="s">
        <v>278</v>
      </c>
      <c r="J165" s="42" t="s">
        <v>299</v>
      </c>
      <c r="K165" s="42" t="s">
        <v>142</v>
      </c>
      <c r="L165" s="42">
        <v>2014</v>
      </c>
      <c r="M165" s="42" t="s">
        <v>849</v>
      </c>
      <c r="N165" s="42" t="s">
        <v>144</v>
      </c>
      <c r="O165" s="45">
        <v>65</v>
      </c>
      <c r="P165" s="45">
        <v>6.6</v>
      </c>
      <c r="Q165" s="45">
        <v>6</v>
      </c>
      <c r="R165" s="45"/>
      <c r="S165" s="46">
        <f t="shared" si="46"/>
        <v>429</v>
      </c>
      <c r="T165" s="47">
        <v>4</v>
      </c>
      <c r="U165" s="47">
        <v>2</v>
      </c>
      <c r="V165" s="46"/>
      <c r="W165" s="46"/>
      <c r="X165" s="46"/>
      <c r="Y165" s="48">
        <f t="shared" si="59"/>
        <v>158.39999999999998</v>
      </c>
      <c r="Z165" s="47">
        <v>2</v>
      </c>
      <c r="AA165" s="49">
        <v>41</v>
      </c>
      <c r="AB165" s="49">
        <f t="shared" si="52"/>
        <v>429</v>
      </c>
      <c r="AC165" s="50">
        <f t="shared" si="53"/>
        <v>65</v>
      </c>
      <c r="AD165" s="53" t="s">
        <v>199</v>
      </c>
      <c r="AE165" s="49" t="s">
        <v>146</v>
      </c>
      <c r="AF165" s="51">
        <v>6.6</v>
      </c>
      <c r="AG165" s="49">
        <v>6.6</v>
      </c>
      <c r="AH165" s="49"/>
      <c r="AI165" s="50">
        <v>102</v>
      </c>
      <c r="AJ165" s="51">
        <f t="shared" si="60"/>
        <v>673.2</v>
      </c>
      <c r="AK165" s="52">
        <v>673.2</v>
      </c>
      <c r="AL165" s="49"/>
      <c r="AM165" s="51"/>
      <c r="AN165" s="51"/>
      <c r="AO165" s="47">
        <f t="shared" si="57"/>
        <v>154</v>
      </c>
      <c r="AP165" s="50"/>
      <c r="AQ165" s="50">
        <v>154</v>
      </c>
      <c r="AR165" s="49"/>
      <c r="AS165" s="49"/>
      <c r="AT165" s="47">
        <f>AU165+AX165+AY165</f>
        <v>154</v>
      </c>
      <c r="AU165" s="50">
        <v>154</v>
      </c>
      <c r="AV165" s="47">
        <f>AU165</f>
        <v>154</v>
      </c>
      <c r="AW165" s="50">
        <f>AU165</f>
        <v>154</v>
      </c>
      <c r="AX165" s="49"/>
      <c r="AY165" s="50"/>
      <c r="AZ165" s="50"/>
      <c r="BA165" s="50"/>
      <c r="BB165" s="49"/>
      <c r="BC165" s="46"/>
      <c r="BD165" s="46"/>
      <c r="BE165" s="47"/>
      <c r="BF165" s="46"/>
      <c r="BG165" s="46"/>
      <c r="BH165" s="46">
        <f t="shared" si="61"/>
        <v>673.2</v>
      </c>
      <c r="BI165" s="47">
        <f t="shared" si="62"/>
        <v>102</v>
      </c>
      <c r="BJ165" s="47">
        <v>101188</v>
      </c>
      <c r="BK165" s="47" t="e">
        <f>ROUND(#REF!,0)</f>
        <v>#REF!</v>
      </c>
      <c r="BL165" s="47" t="s">
        <v>147</v>
      </c>
      <c r="BO165" s="39"/>
    </row>
    <row r="166" spans="1:67" ht="18" customHeight="1" x14ac:dyDescent="0.25">
      <c r="A166" s="42">
        <v>158</v>
      </c>
      <c r="B166" s="42" t="s">
        <v>850</v>
      </c>
      <c r="C166" s="42" t="s">
        <v>851</v>
      </c>
      <c r="D166" s="42" t="s">
        <v>666</v>
      </c>
      <c r="E166" s="42" t="s">
        <v>852</v>
      </c>
      <c r="F166" s="42" t="s">
        <v>853</v>
      </c>
      <c r="G166" s="42" t="s">
        <v>152</v>
      </c>
      <c r="H166" s="42" t="s">
        <v>140</v>
      </c>
      <c r="I166" s="42" t="s">
        <v>278</v>
      </c>
      <c r="J166" s="42"/>
      <c r="K166" s="42" t="s">
        <v>171</v>
      </c>
      <c r="L166" s="42">
        <v>1978</v>
      </c>
      <c r="M166" s="42" t="s">
        <v>681</v>
      </c>
      <c r="N166" s="42" t="s">
        <v>144</v>
      </c>
      <c r="O166" s="45">
        <v>67</v>
      </c>
      <c r="P166" s="45">
        <v>4.0999999999999996</v>
      </c>
      <c r="Q166" s="45">
        <v>3.6</v>
      </c>
      <c r="R166" s="45"/>
      <c r="S166" s="46">
        <f t="shared" si="46"/>
        <v>274.7</v>
      </c>
      <c r="T166" s="47">
        <v>4</v>
      </c>
      <c r="U166" s="47">
        <v>2</v>
      </c>
      <c r="V166" s="46">
        <v>10</v>
      </c>
      <c r="W166" s="46"/>
      <c r="X166" s="46"/>
      <c r="Y166" s="48">
        <f t="shared" si="59"/>
        <v>98.399999999999991</v>
      </c>
      <c r="Z166" s="47">
        <v>2</v>
      </c>
      <c r="AA166" s="49">
        <v>7.16</v>
      </c>
      <c r="AB166" s="49">
        <f t="shared" si="52"/>
        <v>274.7</v>
      </c>
      <c r="AC166" s="50">
        <f t="shared" si="53"/>
        <v>67</v>
      </c>
      <c r="AD166" s="49" t="s">
        <v>145</v>
      </c>
      <c r="AE166" s="49" t="s">
        <v>146</v>
      </c>
      <c r="AF166" s="51">
        <v>4.0999999999999996</v>
      </c>
      <c r="AG166" s="49">
        <v>4.0999999999999996</v>
      </c>
      <c r="AH166" s="49"/>
      <c r="AI166" s="50">
        <v>179</v>
      </c>
      <c r="AJ166" s="51">
        <f t="shared" si="60"/>
        <v>733.9</v>
      </c>
      <c r="AK166" s="49">
        <f>AF166*AI166-AL166-AM166-AN166</f>
        <v>733.9</v>
      </c>
      <c r="AL166" s="49"/>
      <c r="AM166" s="51"/>
      <c r="AN166" s="51"/>
      <c r="AO166" s="47">
        <f t="shared" si="57"/>
        <v>29</v>
      </c>
      <c r="AP166" s="50">
        <v>29</v>
      </c>
      <c r="AQ166" s="50"/>
      <c r="AR166" s="49"/>
      <c r="AS166" s="49"/>
      <c r="AT166" s="54">
        <f>AU166+AX166+AY166</f>
        <v>159</v>
      </c>
      <c r="AU166" s="54">
        <v>159</v>
      </c>
      <c r="AV166" s="47">
        <f>AU166</f>
        <v>159</v>
      </c>
      <c r="AW166" s="54">
        <f>AU166</f>
        <v>159</v>
      </c>
      <c r="AX166" s="49"/>
      <c r="AY166" s="50"/>
      <c r="AZ166" s="50"/>
      <c r="BA166" s="50"/>
      <c r="BB166" s="49"/>
      <c r="BC166" s="46">
        <v>4</v>
      </c>
      <c r="BD166" s="46">
        <v>31.07</v>
      </c>
      <c r="BE166" s="47"/>
      <c r="BF166" s="46"/>
      <c r="BG166" s="46"/>
      <c r="BH166" s="46">
        <f t="shared" si="61"/>
        <v>733.9</v>
      </c>
      <c r="BI166" s="47">
        <f t="shared" si="62"/>
        <v>179</v>
      </c>
      <c r="BJ166" s="47">
        <v>90342</v>
      </c>
      <c r="BK166" s="47" t="e">
        <f>ROUND(#REF!,0)</f>
        <v>#REF!</v>
      </c>
      <c r="BL166" s="47" t="s">
        <v>147</v>
      </c>
      <c r="BO166" s="39"/>
    </row>
    <row r="167" spans="1:67" ht="18" customHeight="1" x14ac:dyDescent="0.25">
      <c r="A167" s="42">
        <v>159</v>
      </c>
      <c r="B167" s="42" t="s">
        <v>854</v>
      </c>
      <c r="C167" s="42" t="s">
        <v>855</v>
      </c>
      <c r="D167" s="42" t="s">
        <v>666</v>
      </c>
      <c r="E167" s="42" t="s">
        <v>856</v>
      </c>
      <c r="F167" s="76" t="s">
        <v>857</v>
      </c>
      <c r="G167" s="42" t="s">
        <v>152</v>
      </c>
      <c r="H167" s="42" t="s">
        <v>140</v>
      </c>
      <c r="I167" s="42" t="s">
        <v>278</v>
      </c>
      <c r="J167" s="42"/>
      <c r="K167" s="42" t="s">
        <v>171</v>
      </c>
      <c r="L167" s="42">
        <v>1978</v>
      </c>
      <c r="M167" s="42" t="s">
        <v>681</v>
      </c>
      <c r="N167" s="42" t="s">
        <v>144</v>
      </c>
      <c r="O167" s="45">
        <v>67</v>
      </c>
      <c r="P167" s="45">
        <v>4.0999999999999996</v>
      </c>
      <c r="Q167" s="45">
        <v>3.6</v>
      </c>
      <c r="R167" s="45"/>
      <c r="S167" s="46">
        <f t="shared" si="46"/>
        <v>274.7</v>
      </c>
      <c r="T167" s="47">
        <v>4</v>
      </c>
      <c r="U167" s="47">
        <v>2</v>
      </c>
      <c r="V167" s="46">
        <v>10</v>
      </c>
      <c r="W167" s="46"/>
      <c r="X167" s="46"/>
      <c r="Y167" s="48">
        <f t="shared" si="59"/>
        <v>98.399999999999991</v>
      </c>
      <c r="Z167" s="47">
        <v>2</v>
      </c>
      <c r="AA167" s="49">
        <v>7.16</v>
      </c>
      <c r="AB167" s="49">
        <f t="shared" si="52"/>
        <v>274.7</v>
      </c>
      <c r="AC167" s="50">
        <f t="shared" si="53"/>
        <v>67</v>
      </c>
      <c r="AD167" s="49" t="s">
        <v>145</v>
      </c>
      <c r="AE167" s="49" t="s">
        <v>146</v>
      </c>
      <c r="AF167" s="51">
        <v>4.0999999999999996</v>
      </c>
      <c r="AG167" s="49">
        <v>4.0999999999999996</v>
      </c>
      <c r="AH167" s="49"/>
      <c r="AI167" s="50">
        <v>130</v>
      </c>
      <c r="AJ167" s="51">
        <f t="shared" si="60"/>
        <v>533</v>
      </c>
      <c r="AK167" s="49">
        <f>AF167*AI167-AL167-AM167-AN167</f>
        <v>533</v>
      </c>
      <c r="AL167" s="49"/>
      <c r="AM167" s="51"/>
      <c r="AN167" s="51"/>
      <c r="AO167" s="47">
        <f t="shared" si="57"/>
        <v>26</v>
      </c>
      <c r="AP167" s="50">
        <v>26</v>
      </c>
      <c r="AQ167" s="50"/>
      <c r="AR167" s="49"/>
      <c r="AS167" s="49"/>
      <c r="AT167" s="54">
        <f>AU167+AX167+AY167</f>
        <v>146</v>
      </c>
      <c r="AU167" s="54">
        <v>146</v>
      </c>
      <c r="AV167" s="47">
        <f>AU167</f>
        <v>146</v>
      </c>
      <c r="AW167" s="54">
        <f>AU167</f>
        <v>146</v>
      </c>
      <c r="AX167" s="49"/>
      <c r="AY167" s="50"/>
      <c r="AZ167" s="50"/>
      <c r="BA167" s="50"/>
      <c r="BB167" s="53">
        <v>8</v>
      </c>
      <c r="BC167" s="46">
        <v>4</v>
      </c>
      <c r="BD167" s="46">
        <v>31.07</v>
      </c>
      <c r="BE167" s="47"/>
      <c r="BF167" s="46"/>
      <c r="BG167" s="46"/>
      <c r="BH167" s="46">
        <f t="shared" si="61"/>
        <v>533</v>
      </c>
      <c r="BI167" s="47">
        <f t="shared" si="62"/>
        <v>130</v>
      </c>
      <c r="BJ167" s="47">
        <v>74248</v>
      </c>
      <c r="BK167" s="47" t="e">
        <f>ROUND(#REF!,0)</f>
        <v>#REF!</v>
      </c>
      <c r="BL167" s="47" t="s">
        <v>147</v>
      </c>
      <c r="BO167" s="39"/>
    </row>
    <row r="168" spans="1:67" ht="18" customHeight="1" x14ac:dyDescent="0.25">
      <c r="A168" s="42">
        <v>160</v>
      </c>
      <c r="B168" s="42" t="s">
        <v>858</v>
      </c>
      <c r="C168" s="42" t="s">
        <v>859</v>
      </c>
      <c r="D168" s="42" t="s">
        <v>666</v>
      </c>
      <c r="E168" s="42" t="s">
        <v>860</v>
      </c>
      <c r="F168" s="42" t="s">
        <v>861</v>
      </c>
      <c r="G168" s="42" t="s">
        <v>152</v>
      </c>
      <c r="H168" s="42" t="s">
        <v>140</v>
      </c>
      <c r="I168" s="42" t="s">
        <v>278</v>
      </c>
      <c r="J168" s="42"/>
      <c r="K168" s="42" t="s">
        <v>171</v>
      </c>
      <c r="L168" s="42">
        <v>1981</v>
      </c>
      <c r="M168" s="42" t="s">
        <v>862</v>
      </c>
      <c r="N168" s="42" t="s">
        <v>144</v>
      </c>
      <c r="O168" s="45">
        <v>51</v>
      </c>
      <c r="P168" s="45">
        <v>2</v>
      </c>
      <c r="Q168" s="45">
        <v>2</v>
      </c>
      <c r="R168" s="45"/>
      <c r="S168" s="46">
        <f t="shared" si="46"/>
        <v>102</v>
      </c>
      <c r="T168" s="47"/>
      <c r="U168" s="47">
        <v>2</v>
      </c>
      <c r="V168" s="46"/>
      <c r="W168" s="46"/>
      <c r="X168" s="46">
        <v>16</v>
      </c>
      <c r="Y168" s="48">
        <f t="shared" si="59"/>
        <v>48</v>
      </c>
      <c r="Z168" s="47">
        <v>2</v>
      </c>
      <c r="AA168" s="49">
        <v>16.079999999999998</v>
      </c>
      <c r="AB168" s="49">
        <f t="shared" si="52"/>
        <v>102</v>
      </c>
      <c r="AC168" s="50">
        <f t="shared" si="53"/>
        <v>51</v>
      </c>
      <c r="AD168" s="49" t="s">
        <v>144</v>
      </c>
      <c r="AE168" s="49" t="s">
        <v>146</v>
      </c>
      <c r="AF168" s="51">
        <v>2</v>
      </c>
      <c r="AG168" s="49">
        <v>2</v>
      </c>
      <c r="AH168" s="49"/>
      <c r="AI168" s="50">
        <v>90</v>
      </c>
      <c r="AJ168" s="51">
        <f t="shared" si="60"/>
        <v>180</v>
      </c>
      <c r="AK168" s="51"/>
      <c r="AL168" s="49">
        <f>AF168*AI168</f>
        <v>180</v>
      </c>
      <c r="AM168" s="51"/>
      <c r="AN168" s="51"/>
      <c r="AO168" s="47">
        <f t="shared" si="57"/>
        <v>51</v>
      </c>
      <c r="AP168" s="50">
        <v>51</v>
      </c>
      <c r="AQ168" s="50"/>
      <c r="AR168" s="49"/>
      <c r="AS168" s="49"/>
      <c r="AT168" s="47">
        <f>AU168+AX168+AY168</f>
        <v>180</v>
      </c>
      <c r="AU168" s="50">
        <v>180</v>
      </c>
      <c r="AV168" s="47">
        <f>AU168</f>
        <v>180</v>
      </c>
      <c r="AW168" s="50">
        <f>AU168</f>
        <v>180</v>
      </c>
      <c r="AX168" s="49"/>
      <c r="AY168" s="50"/>
      <c r="AZ168" s="50"/>
      <c r="BA168" s="50"/>
      <c r="BB168" s="49"/>
      <c r="BC168" s="46">
        <v>4</v>
      </c>
      <c r="BD168" s="46">
        <v>31.07</v>
      </c>
      <c r="BE168" s="47"/>
      <c r="BF168" s="46"/>
      <c r="BG168" s="46"/>
      <c r="BH168" s="46">
        <f t="shared" si="61"/>
        <v>180</v>
      </c>
      <c r="BI168" s="47">
        <f t="shared" si="62"/>
        <v>90</v>
      </c>
      <c r="BJ168" s="47">
        <v>98845</v>
      </c>
      <c r="BK168" s="47" t="e">
        <f>ROUND(#REF!,0)</f>
        <v>#REF!</v>
      </c>
      <c r="BL168" s="47" t="s">
        <v>863</v>
      </c>
      <c r="BO168" s="39"/>
    </row>
    <row r="169" spans="1:67" ht="18" customHeight="1" x14ac:dyDescent="0.25">
      <c r="A169" s="42">
        <v>161</v>
      </c>
      <c r="B169" s="42" t="s">
        <v>864</v>
      </c>
      <c r="C169" s="42" t="s">
        <v>865</v>
      </c>
      <c r="D169" s="42" t="s">
        <v>666</v>
      </c>
      <c r="E169" s="42" t="s">
        <v>847</v>
      </c>
      <c r="F169" s="42" t="s">
        <v>866</v>
      </c>
      <c r="G169" s="42" t="s">
        <v>152</v>
      </c>
      <c r="H169" s="42" t="s">
        <v>140</v>
      </c>
      <c r="I169" s="42" t="s">
        <v>867</v>
      </c>
      <c r="J169" s="42"/>
      <c r="K169" s="42" t="s">
        <v>177</v>
      </c>
      <c r="L169" s="42">
        <v>2006</v>
      </c>
      <c r="M169" s="42" t="s">
        <v>417</v>
      </c>
      <c r="N169" s="42" t="s">
        <v>145</v>
      </c>
      <c r="O169" s="45">
        <v>46</v>
      </c>
      <c r="P169" s="45">
        <v>7.6</v>
      </c>
      <c r="Q169" s="45">
        <v>7</v>
      </c>
      <c r="R169" s="45"/>
      <c r="S169" s="46">
        <f t="shared" si="46"/>
        <v>349.59999999999997</v>
      </c>
      <c r="T169" s="47">
        <v>4</v>
      </c>
      <c r="U169" s="47">
        <v>2</v>
      </c>
      <c r="V169" s="46">
        <v>16</v>
      </c>
      <c r="W169" s="46"/>
      <c r="X169" s="46"/>
      <c r="Y169" s="48">
        <f t="shared" si="59"/>
        <v>182.39999999999998</v>
      </c>
      <c r="Z169" s="47">
        <v>2</v>
      </c>
      <c r="AA169" s="46"/>
      <c r="AB169" s="46">
        <f t="shared" si="52"/>
        <v>349.59999999999997</v>
      </c>
      <c r="AC169" s="47">
        <f t="shared" si="53"/>
        <v>46</v>
      </c>
      <c r="AD169" s="46" t="s">
        <v>145</v>
      </c>
      <c r="AE169" s="46" t="s">
        <v>146</v>
      </c>
      <c r="AF169" s="48">
        <v>7.6</v>
      </c>
      <c r="AG169" s="46">
        <v>7</v>
      </c>
      <c r="AH169" s="46"/>
      <c r="AI169" s="47">
        <v>100</v>
      </c>
      <c r="AJ169" s="48">
        <f t="shared" si="60"/>
        <v>760</v>
      </c>
      <c r="AK169" s="46">
        <f>AF169*AI169-AL169-AM169-AN169</f>
        <v>760</v>
      </c>
      <c r="AL169" s="46"/>
      <c r="AM169" s="48"/>
      <c r="AN169" s="48"/>
      <c r="AO169" s="47">
        <f t="shared" si="57"/>
        <v>120</v>
      </c>
      <c r="AP169" s="47"/>
      <c r="AQ169" s="47">
        <v>120</v>
      </c>
      <c r="AR169" s="46"/>
      <c r="AS169" s="46"/>
      <c r="AT169" s="47">
        <f>AU169+AX169+AY169</f>
        <v>120</v>
      </c>
      <c r="AU169" s="47"/>
      <c r="AV169" s="47"/>
      <c r="AW169" s="47"/>
      <c r="AX169" s="46">
        <v>120</v>
      </c>
      <c r="AY169" s="47"/>
      <c r="AZ169" s="47"/>
      <c r="BA169" s="47"/>
      <c r="BB169" s="46"/>
      <c r="BC169" s="46"/>
      <c r="BD169" s="46"/>
      <c r="BE169" s="47"/>
      <c r="BF169" s="46"/>
      <c r="BG169" s="46"/>
      <c r="BH169" s="46">
        <f t="shared" si="61"/>
        <v>760</v>
      </c>
      <c r="BI169" s="47">
        <f t="shared" si="62"/>
        <v>100</v>
      </c>
      <c r="BJ169" s="47">
        <v>77908</v>
      </c>
      <c r="BK169" s="47" t="e">
        <f>ROUND(#REF!,0)</f>
        <v>#REF!</v>
      </c>
      <c r="BL169" s="47" t="s">
        <v>147</v>
      </c>
      <c r="BO169" s="39"/>
    </row>
    <row r="170" spans="1:67" s="88" customFormat="1" ht="18" customHeight="1" x14ac:dyDescent="0.15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5"/>
      <c r="P170" s="45"/>
      <c r="Q170" s="45"/>
      <c r="R170" s="45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7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7"/>
      <c r="BK170" s="47"/>
      <c r="BL170" s="47"/>
      <c r="BN170" s="89"/>
    </row>
    <row r="171" spans="1:67" s="94" customFormat="1" ht="27.6" customHeight="1" x14ac:dyDescent="0.25">
      <c r="A171" s="90"/>
      <c r="B171" s="91" t="s">
        <v>33</v>
      </c>
      <c r="C171" s="91"/>
      <c r="D171" s="91"/>
      <c r="E171" s="91"/>
      <c r="F171" s="91" t="s">
        <v>868</v>
      </c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2">
        <f t="shared" ref="S171:AC171" si="63">SUM(S6:S169)</f>
        <v>53654.826000000001</v>
      </c>
      <c r="T171" s="93">
        <f t="shared" si="63"/>
        <v>506</v>
      </c>
      <c r="U171" s="92">
        <f t="shared" si="63"/>
        <v>322</v>
      </c>
      <c r="V171" s="93">
        <f t="shared" si="63"/>
        <v>263.2</v>
      </c>
      <c r="W171" s="92">
        <f t="shared" si="63"/>
        <v>92</v>
      </c>
      <c r="X171" s="92">
        <f t="shared" si="63"/>
        <v>30</v>
      </c>
      <c r="Y171" s="93">
        <f t="shared" si="63"/>
        <v>27493.200000000033</v>
      </c>
      <c r="Z171" s="92">
        <f t="shared" si="63"/>
        <v>320</v>
      </c>
      <c r="AA171" s="91">
        <f t="shared" si="63"/>
        <v>1138.5299999999997</v>
      </c>
      <c r="AB171" s="92">
        <f t="shared" si="63"/>
        <v>53654.826000000001</v>
      </c>
      <c r="AC171" s="91">
        <f t="shared" si="63"/>
        <v>6922.8399999999992</v>
      </c>
      <c r="AD171" s="91"/>
      <c r="AE171" s="91"/>
      <c r="AF171" s="93">
        <f>SUM(AF6:AF169)</f>
        <v>1113.2199999999998</v>
      </c>
      <c r="AG171" s="91"/>
      <c r="AH171" s="91"/>
      <c r="AI171" s="91">
        <f t="shared" ref="AI171:BC171" si="64">SUM(AI6:AI169)</f>
        <v>12298.539999999999</v>
      </c>
      <c r="AJ171" s="92">
        <f t="shared" si="64"/>
        <v>110943.83000000002</v>
      </c>
      <c r="AK171" s="91">
        <f t="shared" si="64"/>
        <v>87566.249999999985</v>
      </c>
      <c r="AL171" s="91">
        <f t="shared" si="64"/>
        <v>7213.18</v>
      </c>
      <c r="AM171" s="93">
        <f t="shared" si="64"/>
        <v>1078.0999999999999</v>
      </c>
      <c r="AN171" s="93">
        <f t="shared" si="64"/>
        <v>15086.3</v>
      </c>
      <c r="AO171" s="91">
        <f t="shared" si="64"/>
        <v>13497.820000000002</v>
      </c>
      <c r="AP171" s="92">
        <f t="shared" si="64"/>
        <v>5183</v>
      </c>
      <c r="AQ171" s="91">
        <f t="shared" si="64"/>
        <v>8306.32</v>
      </c>
      <c r="AR171" s="93">
        <f t="shared" si="64"/>
        <v>8.5</v>
      </c>
      <c r="AS171" s="93">
        <f t="shared" si="64"/>
        <v>474.1</v>
      </c>
      <c r="AT171" s="91">
        <f t="shared" si="64"/>
        <v>16273.120000000003</v>
      </c>
      <c r="AU171" s="93">
        <f t="shared" si="64"/>
        <v>6979.1</v>
      </c>
      <c r="AV171" s="93">
        <f t="shared" si="64"/>
        <v>6979.1</v>
      </c>
      <c r="AW171" s="91">
        <f t="shared" si="64"/>
        <v>6979.1</v>
      </c>
      <c r="AX171" s="91">
        <f t="shared" si="64"/>
        <v>7813.3400000000011</v>
      </c>
      <c r="AY171" s="91">
        <f t="shared" si="64"/>
        <v>1480.68</v>
      </c>
      <c r="AZ171" s="91">
        <f t="shared" si="64"/>
        <v>350</v>
      </c>
      <c r="BA171" s="91">
        <f t="shared" si="64"/>
        <v>303</v>
      </c>
      <c r="BB171" s="92">
        <f t="shared" si="64"/>
        <v>101</v>
      </c>
      <c r="BC171" s="92">
        <f t="shared" si="64"/>
        <v>85</v>
      </c>
      <c r="BD171" s="92"/>
      <c r="BE171" s="92">
        <f>SUM(BE6:BE169)</f>
        <v>93</v>
      </c>
      <c r="BF171" s="91">
        <f>SUM(BF6:BF169)</f>
        <v>14.9</v>
      </c>
      <c r="BG171" s="91">
        <f>SUM(BG6:BG169)</f>
        <v>520</v>
      </c>
      <c r="BH171" s="91">
        <f>SUM(BH6:BH169)</f>
        <v>110943.83000000002</v>
      </c>
      <c r="BI171" s="91">
        <f>SUM(BI6:BI169)</f>
        <v>12298.539999999999</v>
      </c>
      <c r="BJ171" s="92">
        <f>SUM(BJ6:BJ169)+2</f>
        <v>11644869</v>
      </c>
      <c r="BK171" s="92" t="e">
        <f>SUM(BK6:BK170)-7</f>
        <v>#REF!</v>
      </c>
      <c r="BL171" s="91"/>
      <c r="BN171" s="95"/>
      <c r="BO171" s="95"/>
    </row>
    <row r="172" spans="1:67" s="96" customFormat="1" ht="49.95" customHeight="1" x14ac:dyDescent="0.25">
      <c r="A172" s="128" t="s">
        <v>869</v>
      </c>
      <c r="B172" s="128"/>
      <c r="C172" s="128"/>
      <c r="D172" s="128"/>
      <c r="E172" s="128"/>
      <c r="F172" s="128"/>
      <c r="G172" s="128"/>
      <c r="H172" s="128"/>
      <c r="I172" s="128"/>
      <c r="J172" s="128"/>
      <c r="K172" s="128"/>
      <c r="L172" s="128"/>
      <c r="M172" s="128"/>
      <c r="N172" s="128"/>
      <c r="O172" s="128"/>
      <c r="P172" s="128"/>
      <c r="Q172" s="128"/>
      <c r="R172" s="128"/>
      <c r="S172" s="128"/>
      <c r="T172" s="128"/>
      <c r="U172" s="128"/>
      <c r="V172" s="128"/>
      <c r="W172" s="128"/>
      <c r="X172" s="128"/>
      <c r="Y172" s="128"/>
      <c r="Z172" s="128"/>
      <c r="AA172" s="128"/>
      <c r="AB172" s="128"/>
      <c r="AC172" s="128"/>
      <c r="AD172" s="128"/>
      <c r="AE172" s="128"/>
      <c r="AF172" s="128"/>
      <c r="AG172" s="128"/>
      <c r="AH172" s="128"/>
      <c r="AI172" s="128"/>
      <c r="AJ172" s="128"/>
      <c r="AK172" s="128"/>
      <c r="AL172" s="128"/>
      <c r="AM172" s="128"/>
      <c r="AN172" s="128"/>
      <c r="AO172" s="128"/>
      <c r="AP172" s="128"/>
      <c r="AQ172" s="128"/>
      <c r="AR172" s="128"/>
      <c r="AS172" s="128"/>
      <c r="AT172" s="128"/>
      <c r="AU172" s="128"/>
      <c r="AV172" s="128"/>
      <c r="AW172" s="128"/>
      <c r="AX172" s="128"/>
      <c r="AY172" s="128"/>
      <c r="AZ172" s="128"/>
      <c r="BA172" s="128"/>
      <c r="BB172" s="128"/>
      <c r="BC172" s="128"/>
      <c r="BD172" s="128"/>
      <c r="BE172" s="128"/>
      <c r="BF172" s="128"/>
      <c r="BG172" s="128"/>
      <c r="BH172" s="128"/>
      <c r="BI172" s="128"/>
      <c r="BJ172" s="128"/>
      <c r="BK172" s="128"/>
      <c r="BL172" s="128"/>
      <c r="BN172" s="39"/>
      <c r="BO172" s="39"/>
    </row>
    <row r="173" spans="1:67" ht="27.75" hidden="1" x14ac:dyDescent="0.15"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  <c r="AL173" s="55"/>
      <c r="AM173" s="55"/>
      <c r="AN173" s="55"/>
      <c r="AO173" s="55"/>
      <c r="AP173" s="55"/>
      <c r="AQ173" s="55"/>
      <c r="AR173" s="55"/>
      <c r="AS173" s="55"/>
      <c r="AT173" s="55"/>
      <c r="AU173" s="55"/>
      <c r="AV173" s="55"/>
      <c r="AW173" s="55"/>
      <c r="AX173" s="55"/>
      <c r="AY173" s="55"/>
      <c r="AZ173" s="55"/>
      <c r="BA173" s="55"/>
      <c r="BB173" s="55"/>
      <c r="BC173" s="55"/>
      <c r="BD173" s="55"/>
      <c r="BE173" s="55"/>
      <c r="BF173" s="55"/>
      <c r="BG173" s="55"/>
      <c r="BH173" s="55"/>
      <c r="BI173" s="55"/>
    </row>
    <row r="174" spans="1:67" ht="27.75" x14ac:dyDescent="0.15">
      <c r="Y174" s="97"/>
    </row>
  </sheetData>
  <autoFilter ref="A5:JS173"/>
  <mergeCells count="70">
    <mergeCell ref="BK4:BK5"/>
    <mergeCell ref="A12:A13"/>
    <mergeCell ref="B12:B13"/>
    <mergeCell ref="A172:BL172"/>
    <mergeCell ref="BH4:BH5"/>
    <mergeCell ref="BI4:BI5"/>
    <mergeCell ref="BF4:BF5"/>
    <mergeCell ref="BG4:BG5"/>
    <mergeCell ref="BC4:BC5"/>
    <mergeCell ref="BD4:BD5"/>
    <mergeCell ref="BE4:BE5"/>
    <mergeCell ref="BA4:BA5"/>
    <mergeCell ref="BB4:BB5"/>
    <mergeCell ref="AY4:AY5"/>
    <mergeCell ref="AZ4:AZ5"/>
    <mergeCell ref="AW4:AW5"/>
    <mergeCell ref="AX4:AX5"/>
    <mergeCell ref="AT4:AT5"/>
    <mergeCell ref="AU4:AU5"/>
    <mergeCell ref="AV4:AV5"/>
    <mergeCell ref="AR4:AR5"/>
    <mergeCell ref="AS4:AS5"/>
    <mergeCell ref="AO4:AO5"/>
    <mergeCell ref="AP4:AP5"/>
    <mergeCell ref="AQ4:AQ5"/>
    <mergeCell ref="AM4:AM5"/>
    <mergeCell ref="AN4:AN5"/>
    <mergeCell ref="AE4:AE5"/>
    <mergeCell ref="AK4:AK5"/>
    <mergeCell ref="AL4:AL5"/>
    <mergeCell ref="AH4:AH5"/>
    <mergeCell ref="AI4:AI5"/>
    <mergeCell ref="AJ4:AJ5"/>
    <mergeCell ref="T4:T5"/>
    <mergeCell ref="AC4:AC5"/>
    <mergeCell ref="AD4:AD5"/>
    <mergeCell ref="Y4:Y5"/>
    <mergeCell ref="Z4:Z5"/>
    <mergeCell ref="AD3:BI3"/>
    <mergeCell ref="AF4:AF5"/>
    <mergeCell ref="AG4:AG5"/>
    <mergeCell ref="BL3:BL5"/>
    <mergeCell ref="N4:N5"/>
    <mergeCell ref="O4:O5"/>
    <mergeCell ref="P4:P5"/>
    <mergeCell ref="Q4:Q5"/>
    <mergeCell ref="R4:R5"/>
    <mergeCell ref="W4:W5"/>
    <mergeCell ref="X4:X5"/>
    <mergeCell ref="U4:U5"/>
    <mergeCell ref="V4:V5"/>
    <mergeCell ref="AA4:AA5"/>
    <mergeCell ref="AB4:AB5"/>
    <mergeCell ref="S4:S5"/>
    <mergeCell ref="BJ3:BJ5"/>
    <mergeCell ref="A2:BL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AC3"/>
  </mergeCells>
  <phoneticPr fontId="3" type="noConversion"/>
  <printOptions horizontalCentered="1"/>
  <pageMargins left="0" right="0" top="0.78740157480314998" bottom="0.78740157480314998" header="0.47244094488188998" footer="0.118110236220472"/>
  <pageSetup paperSize="8" scale="16" fitToHeight="3" orientation="landscape" verticalDpi="200" r:id="rId1"/>
  <headerFooter alignWithMargins="0"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区管农桥养护1标养护清单</vt:lpstr>
      <vt:lpstr>1标161座设施量明细表</vt:lpstr>
      <vt:lpstr>'1标161座设施量明细表'!Print_Area</vt:lpstr>
      <vt:lpstr>区管农桥养护1标养护清单!Print_Area</vt:lpstr>
      <vt:lpstr>'1标161座设施量明细表'!Print_Titles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2025-07-08T02:28:38Z</dcterms:created>
  <dcterms:modified xsi:type="dcterms:W3CDTF">2025-07-09T07:40:07Z</dcterms:modified>
</cp:coreProperties>
</file>