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22"/>
  </bookViews>
  <sheets>
    <sheet name="汇总" sheetId="1" r:id="rId1"/>
  </sheets>
  <definedNames>
    <definedName name="_xlnm._FilterDatabase" localSheetId="0" hidden="1">汇总!$A$1:$Y$18</definedName>
    <definedName name="_xlnm.Print_Area" localSheetId="0">汇总!$A$1:$Y$17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<sst xmlns="http://schemas.openxmlformats.org/spreadsheetml/2006/main" count="79" uniqueCount="57">
  <si>
    <t xml:space="preserve"> 泖港镇2024年农村人居环境优化提升行动长效管理项目管护内容 以工代赈</t>
  </si>
  <si>
    <t>序号</t>
  </si>
  <si>
    <t>以工代赈项目名称</t>
  </si>
  <si>
    <t>项目特征</t>
  </si>
  <si>
    <t>单位</t>
  </si>
  <si>
    <t>工程量（曹家浜）</t>
  </si>
  <si>
    <t>工程量（泖港村）</t>
  </si>
  <si>
    <t>工程量（田黄村）</t>
  </si>
  <si>
    <t>工程量（徐厍村）</t>
  </si>
  <si>
    <t>工程量（焦家村）</t>
  </si>
  <si>
    <t>工程量（茹塘村）</t>
  </si>
  <si>
    <t>工程量（兴旺村）</t>
  </si>
  <si>
    <t>工程量（曙光村）</t>
  </si>
  <si>
    <t>工程量（新龚村）</t>
  </si>
  <si>
    <t>工程量（新建村）</t>
  </si>
  <si>
    <t>工程量（朱定村）</t>
  </si>
  <si>
    <t>工程量（南三村）</t>
  </si>
  <si>
    <t>工程量（范家村）</t>
  </si>
  <si>
    <t>工程量小计</t>
  </si>
  <si>
    <t>综合单价</t>
  </si>
  <si>
    <t>小计</t>
  </si>
  <si>
    <t>其中以工代赈</t>
  </si>
  <si>
    <t>以工代赈工种</t>
  </si>
  <si>
    <t>备注</t>
  </si>
  <si>
    <t>至少数量(工日)</t>
  </si>
  <si>
    <t>单价</t>
  </si>
  <si>
    <t>一、</t>
  </si>
  <si>
    <t>项目费用</t>
  </si>
  <si>
    <t>公共空间环境整治（保洁为主）</t>
  </si>
  <si>
    <t>1、保洁为主</t>
  </si>
  <si>
    <t>工日</t>
  </si>
  <si>
    <t>普工</t>
  </si>
  <si>
    <t>公共空间环境整治（保洁以外的相对复杂、耗体力的为主）</t>
  </si>
  <si>
    <t>1、保洁以外的耗体力相对复杂的为主</t>
  </si>
  <si>
    <t>宅前屋后整治</t>
  </si>
  <si>
    <t>户</t>
  </si>
  <si>
    <t>专业人员</t>
  </si>
  <si>
    <t>单价150，折算工日2528</t>
  </si>
  <si>
    <t>鸡鸭棚拆除</t>
  </si>
  <si>
    <t>1、拆除鸡鸭棚；
2、垃圾外运及处置
3、满足项目需要，此项目未尽内容、但为完成该项目所必须的，请投标人在综合单价内考虑。</t>
  </si>
  <si>
    <t>树木养护-修剪等</t>
  </si>
  <si>
    <t>1、树木修剪，树木规格，垃圾外运处置等综合考虑；
2、满足项目需要，此项目未尽内容、但为完成该项目所必须的，请投标人在综合单价内考虑。</t>
  </si>
  <si>
    <t>零星墙体保洁（拆除、涂料、清理非法广告）</t>
  </si>
  <si>
    <t xml:space="preserve">1、拆除、刷涂料、清理非法广告等；
2、满足项目需要，此项目未尽内容、但为完成该项目所必须的，请投标人在综合单价内考虑。
</t>
  </si>
  <si>
    <t>绿化养护（本次移栽麦冬类）</t>
  </si>
  <si>
    <t>1、绿化养护（花草类）；
2、此项目未尽内容、但为完成该项目所必须的，请投标人在综合单价内考虑。满足功能性和实用性要求。</t>
  </si>
  <si>
    <t>绿化养护（花草类）</t>
  </si>
  <si>
    <t>绿化养护（绿篱类）</t>
  </si>
  <si>
    <t>1、绿化养护（绿篱类）；
2、此项目未尽内容、但为完成该项目所必须的，请投标人在综合单价内考虑。满足功能性和实用性要求。</t>
  </si>
  <si>
    <t>绿化养护（麦冬、草坪等地被植物）</t>
  </si>
  <si>
    <t>1、绿化养护（麦冬、草坪等地被植物）；
2、此项目未尽内容、但为完成该项目所必须的，请投标人在综合单价内考虑。满足功能性和实用性要求。</t>
  </si>
  <si>
    <t>绿化养护（乔木类）</t>
  </si>
  <si>
    <t>1、绿化养护（乔木类）；
2、此项目未尽内容、但为完成该项目所必须的，请投标人在综合单价内考虑。满足功能性和实用性要求。</t>
  </si>
  <si>
    <t>按4*4m一株考虑</t>
  </si>
  <si>
    <t>绿化养护（其他）</t>
  </si>
  <si>
    <t>1、绿化养护（其他），综合考虑；
2、此项目未尽内容、但为完成该项目所必须的，请投标人在综合单价内考虑。满足功能性和实用性要求。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</si>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</sst>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view="pageBreakPreview" zoomScale="140" zoomScaleNormal="100" workbookViewId="0">
      <pane xSplit="2" ySplit="2" topLeftCell="C3" activePane="bottomRight" state="frozen"/>
      <selection/>
      <selection pane="topRight"/>
      <selection pane="bottomLeft"/>
      <selection pane="bottomRight" activeCell="B5" sqref="B5"/>
    </sheetView>
  </sheetViews>
  <sheetFormatPr defaultColWidth="8.78333333333333" defaultRowHeight="10.5"/>
  <cols>
    <col min="1" max="1" width="4.275" style="2" customWidth="1"/>
    <col min="2" max="2" width="20.3833333333333" style="3" customWidth="1"/>
    <col min="3" max="3" width="20.9416666666667" style="3" hidden="1" customWidth="1"/>
    <col min="4" max="4" width="4.21666666666667" style="2" customWidth="1"/>
    <col min="5" max="18" width="5.13333333333333" style="4" hidden="1" customWidth="1"/>
    <col min="19" max="19" width="7.13333333333333" style="5" hidden="1" customWidth="1"/>
    <col min="20" max="20" width="9.675" style="6" hidden="1" customWidth="1"/>
    <col min="21" max="23" width="9.675" style="6" customWidth="1"/>
    <col min="24" max="24" width="5.575" style="7" customWidth="1"/>
    <col min="25" max="25" width="8.84166666666667" style="7" customWidth="1"/>
    <col min="26" max="16384" width="8.78333333333333" style="8"/>
  </cols>
  <sheetData>
    <row r="1" ht="22" customHeight="1" spans="1:25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3"/>
      <c r="T1" s="24"/>
      <c r="U1" s="24"/>
      <c r="V1" s="24"/>
      <c r="W1" s="24"/>
      <c r="X1" s="9"/>
      <c r="Y1" s="9"/>
    </row>
    <row r="2" ht="22" customHeight="1" spans="1:25">
      <c r="A2" s="11" t="s">
        <v>1</v>
      </c>
      <c r="B2" s="12" t="s">
        <v>2</v>
      </c>
      <c r="C2" s="12" t="s">
        <v>3</v>
      </c>
      <c r="D2" s="11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2" t="s">
        <v>18</v>
      </c>
      <c r="S2" s="25" t="s">
        <v>19</v>
      </c>
      <c r="T2" s="26" t="s">
        <v>20</v>
      </c>
      <c r="U2" s="27" t="s">
        <v>21</v>
      </c>
      <c r="V2" s="13"/>
      <c r="W2" s="27"/>
      <c r="X2" s="28" t="s">
        <v>22</v>
      </c>
      <c r="Y2" s="37" t="s">
        <v>23</v>
      </c>
    </row>
    <row r="3" ht="22" customHeight="1" spans="1:25">
      <c r="A3" s="14"/>
      <c r="B3" s="15"/>
      <c r="C3" s="15"/>
      <c r="D3" s="1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5"/>
      <c r="S3" s="29"/>
      <c r="T3" s="30"/>
      <c r="U3" s="27" t="s">
        <v>24</v>
      </c>
      <c r="V3" s="31" t="s">
        <v>25</v>
      </c>
      <c r="W3" s="31" t="s">
        <v>20</v>
      </c>
      <c r="X3" s="32"/>
      <c r="Y3" s="38"/>
    </row>
    <row r="4" ht="22" customHeight="1" spans="1:25">
      <c r="A4" s="16" t="s">
        <v>26</v>
      </c>
      <c r="B4" s="17" t="s">
        <v>27</v>
      </c>
      <c r="C4" s="17"/>
      <c r="D4" s="1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33"/>
      <c r="T4" s="27"/>
      <c r="U4" s="27"/>
      <c r="V4" s="27"/>
      <c r="W4" s="27"/>
      <c r="X4" s="31"/>
      <c r="Y4" s="31"/>
    </row>
    <row r="5" ht="22" customHeight="1" spans="1:25">
      <c r="A5" s="16">
        <v>1</v>
      </c>
      <c r="B5" s="17" t="s">
        <v>28</v>
      </c>
      <c r="C5" s="17" t="s">
        <v>29</v>
      </c>
      <c r="D5" s="16" t="s">
        <v>30</v>
      </c>
      <c r="E5" s="13">
        <v>1134</v>
      </c>
      <c r="F5" s="13">
        <v>3780</v>
      </c>
      <c r="G5" s="13">
        <v>4200</v>
      </c>
      <c r="H5" s="13">
        <v>3980</v>
      </c>
      <c r="I5" s="13">
        <v>3865</v>
      </c>
      <c r="J5" s="13">
        <v>787.5</v>
      </c>
      <c r="K5" s="13">
        <v>2835</v>
      </c>
      <c r="L5" s="13">
        <v>2420</v>
      </c>
      <c r="M5" s="13">
        <v>1470</v>
      </c>
      <c r="N5" s="13">
        <v>1890</v>
      </c>
      <c r="O5" s="13">
        <v>1575</v>
      </c>
      <c r="P5" s="13">
        <v>1029</v>
      </c>
      <c r="Q5" s="13">
        <v>2800</v>
      </c>
      <c r="R5" s="27">
        <f>SUM(E5:Q5)</f>
        <v>31765.5</v>
      </c>
      <c r="S5" s="33">
        <f>100*1.25</f>
        <v>125</v>
      </c>
      <c r="T5" s="27">
        <f>R5*S5</f>
        <v>3970687.5</v>
      </c>
      <c r="U5" s="27">
        <f>R5*25%</f>
        <v>7941.375</v>
      </c>
      <c r="V5" s="27">
        <v>100</v>
      </c>
      <c r="W5" s="27">
        <f>U5*V5</f>
        <v>794137.5</v>
      </c>
      <c r="X5" s="31" t="s">
        <v>31</v>
      </c>
      <c r="Y5" s="31"/>
    </row>
    <row r="6" ht="22" customHeight="1" spans="1:25">
      <c r="A6" s="16">
        <v>2</v>
      </c>
      <c r="B6" s="17" t="s">
        <v>32</v>
      </c>
      <c r="C6" s="17" t="s">
        <v>33</v>
      </c>
      <c r="D6" s="16" t="s">
        <v>30</v>
      </c>
      <c r="E6" s="13">
        <v>486</v>
      </c>
      <c r="F6" s="13">
        <v>1620</v>
      </c>
      <c r="G6" s="13">
        <v>1800</v>
      </c>
      <c r="H6" s="13">
        <v>1650</v>
      </c>
      <c r="I6" s="13">
        <v>1000</v>
      </c>
      <c r="J6" s="13">
        <v>337.5</v>
      </c>
      <c r="K6" s="13">
        <v>1215</v>
      </c>
      <c r="L6" s="13">
        <v>1080</v>
      </c>
      <c r="M6" s="13">
        <v>1100</v>
      </c>
      <c r="N6" s="13">
        <v>810</v>
      </c>
      <c r="O6" s="13">
        <v>675</v>
      </c>
      <c r="P6" s="13">
        <v>441</v>
      </c>
      <c r="Q6" s="13">
        <v>1200</v>
      </c>
      <c r="R6" s="27">
        <f t="shared" ref="R6:R16" si="0">SUM(E6:Q6)</f>
        <v>13414.5</v>
      </c>
      <c r="S6" s="33">
        <f>150*1.25</f>
        <v>187.5</v>
      </c>
      <c r="T6" s="27">
        <f t="shared" ref="T6:T16" si="1">R6*S6</f>
        <v>2515218.75</v>
      </c>
      <c r="U6" s="27">
        <f>R6*25%</f>
        <v>3353.625</v>
      </c>
      <c r="V6" s="27">
        <v>150</v>
      </c>
      <c r="W6" s="27">
        <f t="shared" ref="W6:W16" si="2">U6*V6</f>
        <v>503043.75</v>
      </c>
      <c r="X6" s="31" t="s">
        <v>31</v>
      </c>
      <c r="Y6" s="31"/>
    </row>
    <row r="7" ht="22" customHeight="1" spans="1:25">
      <c r="A7" s="16">
        <v>3</v>
      </c>
      <c r="B7" s="17" t="s">
        <v>34</v>
      </c>
      <c r="C7" s="17"/>
      <c r="D7" s="16" t="s">
        <v>35</v>
      </c>
      <c r="E7" s="13"/>
      <c r="F7" s="13"/>
      <c r="G7" s="13"/>
      <c r="H7" s="13"/>
      <c r="I7" s="13"/>
      <c r="J7" s="13"/>
      <c r="K7" s="12"/>
      <c r="L7" s="13"/>
      <c r="M7" s="13"/>
      <c r="N7" s="13"/>
      <c r="O7" s="13"/>
      <c r="P7" s="13"/>
      <c r="Q7" s="13"/>
      <c r="R7" s="27"/>
      <c r="S7" s="33"/>
      <c r="T7" s="27"/>
      <c r="U7" s="27">
        <v>7583</v>
      </c>
      <c r="V7" s="27">
        <v>50</v>
      </c>
      <c r="W7" s="27">
        <f t="shared" si="2"/>
        <v>379150</v>
      </c>
      <c r="X7" s="31" t="s">
        <v>36</v>
      </c>
      <c r="Y7" s="31" t="s">
        <v>37</v>
      </c>
    </row>
    <row r="8" ht="22" customHeight="1" spans="1:25">
      <c r="A8" s="16">
        <v>4</v>
      </c>
      <c r="B8" s="17" t="s">
        <v>38</v>
      </c>
      <c r="C8" s="17" t="s">
        <v>39</v>
      </c>
      <c r="D8" s="16" t="s">
        <v>30</v>
      </c>
      <c r="E8" s="13">
        <v>275</v>
      </c>
      <c r="F8" s="13">
        <v>550</v>
      </c>
      <c r="G8" s="13">
        <v>150</v>
      </c>
      <c r="H8" s="13">
        <v>300</v>
      </c>
      <c r="I8" s="13">
        <v>1800</v>
      </c>
      <c r="J8" s="13">
        <v>600</v>
      </c>
      <c r="K8" s="12">
        <v>75</v>
      </c>
      <c r="L8" s="13">
        <v>200</v>
      </c>
      <c r="M8" s="13">
        <v>500</v>
      </c>
      <c r="N8" s="13">
        <v>1265</v>
      </c>
      <c r="O8" s="13"/>
      <c r="P8" s="13"/>
      <c r="Q8" s="13"/>
      <c r="R8" s="13">
        <f t="shared" si="0"/>
        <v>5715</v>
      </c>
      <c r="S8" s="33">
        <f>16.51+38.1+4.52</f>
        <v>59.13</v>
      </c>
      <c r="T8" s="27">
        <f t="shared" si="1"/>
        <v>337927.95</v>
      </c>
      <c r="U8" s="27">
        <v>430</v>
      </c>
      <c r="V8" s="27">
        <v>100</v>
      </c>
      <c r="W8" s="27">
        <f t="shared" si="2"/>
        <v>43000</v>
      </c>
      <c r="X8" s="31" t="s">
        <v>31</v>
      </c>
      <c r="Y8" s="31"/>
    </row>
    <row r="9" ht="22" customHeight="1" spans="1:25">
      <c r="A9" s="16">
        <v>5</v>
      </c>
      <c r="B9" s="18" t="s">
        <v>40</v>
      </c>
      <c r="C9" s="17" t="s">
        <v>41</v>
      </c>
      <c r="D9" s="16" t="s">
        <v>30</v>
      </c>
      <c r="E9" s="13"/>
      <c r="F9" s="13">
        <v>1094</v>
      </c>
      <c r="G9" s="13"/>
      <c r="H9" s="13"/>
      <c r="I9" s="13">
        <v>5000</v>
      </c>
      <c r="J9" s="13"/>
      <c r="K9" s="13"/>
      <c r="L9" s="13">
        <v>1560</v>
      </c>
      <c r="M9" s="13"/>
      <c r="N9" s="13">
        <v>2250</v>
      </c>
      <c r="O9" s="13"/>
      <c r="P9" s="13">
        <v>200</v>
      </c>
      <c r="Q9" s="13">
        <v>200</v>
      </c>
      <c r="R9" s="13">
        <f t="shared" si="0"/>
        <v>10304</v>
      </c>
      <c r="S9" s="33">
        <v>20.3</v>
      </c>
      <c r="T9" s="27">
        <f t="shared" si="1"/>
        <v>209171.2</v>
      </c>
      <c r="U9" s="27">
        <v>300</v>
      </c>
      <c r="V9" s="27">
        <v>100</v>
      </c>
      <c r="W9" s="27">
        <f t="shared" si="2"/>
        <v>30000</v>
      </c>
      <c r="X9" s="31" t="s">
        <v>31</v>
      </c>
      <c r="Y9" s="31"/>
    </row>
    <row r="10" ht="22" customHeight="1" spans="1:25">
      <c r="A10" s="16">
        <v>6</v>
      </c>
      <c r="B10" s="17" t="s">
        <v>42</v>
      </c>
      <c r="C10" s="17" t="s">
        <v>43</v>
      </c>
      <c r="D10" s="16" t="s">
        <v>30</v>
      </c>
      <c r="E10" s="13">
        <v>30</v>
      </c>
      <c r="F10" s="13"/>
      <c r="G10" s="13">
        <v>280</v>
      </c>
      <c r="H10" s="13">
        <v>170</v>
      </c>
      <c r="I10" s="13">
        <v>50</v>
      </c>
      <c r="J10" s="13">
        <v>200</v>
      </c>
      <c r="K10" s="13">
        <f>660</f>
        <v>660</v>
      </c>
      <c r="L10" s="13"/>
      <c r="M10" s="13">
        <v>300</v>
      </c>
      <c r="N10" s="13">
        <v>306</v>
      </c>
      <c r="O10" s="13"/>
      <c r="P10" s="13">
        <v>150</v>
      </c>
      <c r="Q10" s="13"/>
      <c r="R10" s="13">
        <f t="shared" si="0"/>
        <v>2146</v>
      </c>
      <c r="S10" s="33">
        <f>S5</f>
        <v>125</v>
      </c>
      <c r="T10" s="27">
        <f t="shared" si="1"/>
        <v>268250</v>
      </c>
      <c r="U10" s="27">
        <f>R10*25%</f>
        <v>536.5</v>
      </c>
      <c r="V10" s="27">
        <v>150</v>
      </c>
      <c r="W10" s="27">
        <f t="shared" si="2"/>
        <v>80475</v>
      </c>
      <c r="X10" s="31" t="s">
        <v>31</v>
      </c>
      <c r="Y10" s="31"/>
    </row>
    <row r="11" ht="22" customHeight="1" spans="1:25">
      <c r="A11" s="16">
        <v>7</v>
      </c>
      <c r="B11" s="17" t="s">
        <v>44</v>
      </c>
      <c r="C11" s="17" t="s">
        <v>45</v>
      </c>
      <c r="D11" s="16" t="s">
        <v>30</v>
      </c>
      <c r="E11" s="13"/>
      <c r="F11" s="13">
        <v>9550</v>
      </c>
      <c r="G11" s="13"/>
      <c r="H11" s="13">
        <v>5000</v>
      </c>
      <c r="I11" s="13"/>
      <c r="J11" s="13"/>
      <c r="K11" s="13">
        <v>60</v>
      </c>
      <c r="L11" s="13">
        <v>1333</v>
      </c>
      <c r="M11" s="13"/>
      <c r="N11" s="13">
        <v>14095</v>
      </c>
      <c r="O11" s="13">
        <v>2000</v>
      </c>
      <c r="P11" s="13"/>
      <c r="Q11" s="13"/>
      <c r="R11" s="13">
        <f t="shared" si="0"/>
        <v>32038</v>
      </c>
      <c r="S11" s="33">
        <v>10.67</v>
      </c>
      <c r="T11" s="27">
        <f t="shared" si="1"/>
        <v>341845.46</v>
      </c>
      <c r="U11" s="27">
        <v>371</v>
      </c>
      <c r="V11" s="27">
        <v>150</v>
      </c>
      <c r="W11" s="27">
        <f t="shared" si="2"/>
        <v>55650</v>
      </c>
      <c r="X11" s="31" t="s">
        <v>31</v>
      </c>
      <c r="Y11" s="31"/>
    </row>
    <row r="12" ht="22" customHeight="1" spans="1:25">
      <c r="A12" s="16">
        <v>8</v>
      </c>
      <c r="B12" s="17" t="s">
        <v>46</v>
      </c>
      <c r="C12" s="17" t="s">
        <v>45</v>
      </c>
      <c r="D12" s="16" t="s">
        <v>30</v>
      </c>
      <c r="E12" s="13"/>
      <c r="F12" s="13">
        <v>9550</v>
      </c>
      <c r="G12" s="13"/>
      <c r="H12" s="13">
        <v>5000</v>
      </c>
      <c r="I12" s="13"/>
      <c r="J12" s="13"/>
      <c r="K12" s="13">
        <v>60</v>
      </c>
      <c r="L12" s="13">
        <v>1333</v>
      </c>
      <c r="M12" s="13"/>
      <c r="N12" s="13">
        <v>14095</v>
      </c>
      <c r="O12" s="13">
        <v>2000</v>
      </c>
      <c r="P12" s="13"/>
      <c r="Q12" s="13"/>
      <c r="R12" s="13">
        <f t="shared" si="0"/>
        <v>32038</v>
      </c>
      <c r="S12" s="33">
        <v>10.67</v>
      </c>
      <c r="T12" s="27">
        <f t="shared" si="1"/>
        <v>341845.46</v>
      </c>
      <c r="U12" s="27">
        <v>273</v>
      </c>
      <c r="V12" s="27">
        <v>150</v>
      </c>
      <c r="W12" s="27">
        <f t="shared" si="2"/>
        <v>40950</v>
      </c>
      <c r="X12" s="31" t="s">
        <v>31</v>
      </c>
      <c r="Y12" s="31"/>
    </row>
    <row r="13" ht="22" customHeight="1" spans="1:25">
      <c r="A13" s="16">
        <v>9</v>
      </c>
      <c r="B13" s="17" t="s">
        <v>47</v>
      </c>
      <c r="C13" s="17" t="s">
        <v>48</v>
      </c>
      <c r="D13" s="16" t="s">
        <v>30</v>
      </c>
      <c r="E13" s="13"/>
      <c r="F13" s="13">
        <v>450</v>
      </c>
      <c r="G13" s="13"/>
      <c r="H13" s="13"/>
      <c r="I13" s="13"/>
      <c r="J13" s="13">
        <v>3500</v>
      </c>
      <c r="K13" s="13">
        <v>1000</v>
      </c>
      <c r="L13" s="13">
        <v>667</v>
      </c>
      <c r="M13" s="13"/>
      <c r="N13" s="13"/>
      <c r="O13" s="13"/>
      <c r="P13" s="13"/>
      <c r="Q13" s="13"/>
      <c r="R13" s="13">
        <f t="shared" si="0"/>
        <v>5617</v>
      </c>
      <c r="S13" s="33">
        <v>6.22</v>
      </c>
      <c r="T13" s="27">
        <f t="shared" si="1"/>
        <v>34937.74</v>
      </c>
      <c r="U13" s="27">
        <v>28</v>
      </c>
      <c r="V13" s="27">
        <v>150</v>
      </c>
      <c r="W13" s="27">
        <f t="shared" si="2"/>
        <v>4200</v>
      </c>
      <c r="X13" s="31" t="s">
        <v>31</v>
      </c>
      <c r="Y13" s="31"/>
    </row>
    <row r="14" ht="22" customHeight="1" spans="1:25">
      <c r="A14" s="16">
        <v>10</v>
      </c>
      <c r="B14" s="17" t="s">
        <v>49</v>
      </c>
      <c r="C14" s="17" t="s">
        <v>50</v>
      </c>
      <c r="D14" s="16" t="s">
        <v>30</v>
      </c>
      <c r="E14" s="13"/>
      <c r="F14" s="13">
        <v>15000</v>
      </c>
      <c r="G14" s="13">
        <v>4800</v>
      </c>
      <c r="H14" s="13"/>
      <c r="I14" s="13"/>
      <c r="J14" s="13"/>
      <c r="K14" s="13">
        <v>1500</v>
      </c>
      <c r="L14" s="13"/>
      <c r="M14" s="13"/>
      <c r="N14" s="13">
        <v>9500</v>
      </c>
      <c r="O14" s="13"/>
      <c r="P14" s="13"/>
      <c r="Q14" s="13"/>
      <c r="R14" s="13">
        <f t="shared" si="0"/>
        <v>30800</v>
      </c>
      <c r="S14" s="33">
        <v>9.08</v>
      </c>
      <c r="T14" s="27">
        <f t="shared" si="1"/>
        <v>279664</v>
      </c>
      <c r="U14" s="27">
        <v>222</v>
      </c>
      <c r="V14" s="27">
        <v>150</v>
      </c>
      <c r="W14" s="27">
        <f t="shared" si="2"/>
        <v>33300</v>
      </c>
      <c r="X14" s="31" t="s">
        <v>31</v>
      </c>
      <c r="Y14" s="31"/>
    </row>
    <row r="15" ht="22" customHeight="1" spans="1:25">
      <c r="A15" s="16">
        <v>11</v>
      </c>
      <c r="B15" s="17" t="s">
        <v>51</v>
      </c>
      <c r="C15" s="17" t="s">
        <v>52</v>
      </c>
      <c r="D15" s="16" t="s">
        <v>30</v>
      </c>
      <c r="E15" s="13"/>
      <c r="F15" s="13">
        <v>2500</v>
      </c>
      <c r="G15" s="13"/>
      <c r="H15" s="13"/>
      <c r="I15" s="13"/>
      <c r="J15" s="13"/>
      <c r="K15" s="13">
        <v>6100</v>
      </c>
      <c r="L15" s="13"/>
      <c r="M15" s="13"/>
      <c r="N15" s="13"/>
      <c r="O15" s="13"/>
      <c r="P15" s="13"/>
      <c r="Q15" s="13">
        <v>11000</v>
      </c>
      <c r="R15" s="13">
        <f t="shared" si="0"/>
        <v>19600</v>
      </c>
      <c r="S15" s="33">
        <f>43.83/16</f>
        <v>2.739375</v>
      </c>
      <c r="T15" s="27">
        <f t="shared" si="1"/>
        <v>53691.75</v>
      </c>
      <c r="U15" s="27">
        <v>42</v>
      </c>
      <c r="V15" s="27">
        <v>150</v>
      </c>
      <c r="W15" s="27">
        <f t="shared" si="2"/>
        <v>6300</v>
      </c>
      <c r="X15" s="31" t="s">
        <v>31</v>
      </c>
      <c r="Y15" s="31" t="s">
        <v>53</v>
      </c>
    </row>
    <row r="16" ht="22" customHeight="1" spans="1:25">
      <c r="A16" s="16">
        <v>12</v>
      </c>
      <c r="B16" s="18" t="s">
        <v>54</v>
      </c>
      <c r="C16" s="17" t="s">
        <v>55</v>
      </c>
      <c r="D16" s="16" t="s">
        <v>30</v>
      </c>
      <c r="E16" s="13"/>
      <c r="F16" s="13">
        <v>2500</v>
      </c>
      <c r="G16" s="13">
        <v>2500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>
        <f t="shared" si="0"/>
        <v>5000</v>
      </c>
      <c r="S16" s="33">
        <v>4.75</v>
      </c>
      <c r="T16" s="27">
        <f t="shared" si="1"/>
        <v>23750</v>
      </c>
      <c r="U16" s="27">
        <v>19</v>
      </c>
      <c r="V16" s="27">
        <v>150</v>
      </c>
      <c r="W16" s="27">
        <f t="shared" si="2"/>
        <v>2850</v>
      </c>
      <c r="X16" s="31" t="s">
        <v>31</v>
      </c>
      <c r="Y16" s="31"/>
    </row>
    <row r="17" s="1" customFormat="1" ht="22" customHeight="1" spans="1:25">
      <c r="A17" s="19"/>
      <c r="B17" s="20" t="s">
        <v>56</v>
      </c>
      <c r="C17" s="21"/>
      <c r="D17" s="19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34"/>
      <c r="T17" s="35">
        <f>SUM(T5:T16)</f>
        <v>8376989.81</v>
      </c>
      <c r="U17" s="35">
        <f>SUM(U5:U16)-U7+2528</f>
        <v>16044.5</v>
      </c>
      <c r="V17" s="35"/>
      <c r="W17" s="35">
        <f>SUM(W5:W16)</f>
        <v>1973056.25</v>
      </c>
      <c r="X17" s="36"/>
      <c r="Y17" s="36"/>
    </row>
  </sheetData>
  <autoFilter ref="A1:Y18">
    <extLst/>
  </autoFilter>
  <mergeCells count="11">
    <mergeCell ref="A1:Y1"/>
    <mergeCell ref="U2:W2"/>
    <mergeCell ref="A2:A3"/>
    <mergeCell ref="B2:B3"/>
    <mergeCell ref="C2:C3"/>
    <mergeCell ref="D2:D3"/>
    <mergeCell ref="R2:R3"/>
    <mergeCell ref="S2:S3"/>
    <mergeCell ref="T2:T3"/>
    <mergeCell ref="X2:X3"/>
    <mergeCell ref="Y2:Y3"/>
  </mergeCells>
  <printOptions horizontalCentered="1"/>
  <pageMargins left="0.314583333333333" right="0.314583333333333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dujun</dc:creator>
  <cp:lastModifiedBy>王勇敢</cp:lastModifiedBy>
  <dcterms:created xsi:type="dcterms:W3CDTF">2024-05-15T07:57:00Z</dcterms:created>
  <dcterms:modified xsi:type="dcterms:W3CDTF">2024-06-25T02:57:10Z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3E9CAB5537A34D19BA2729F44950A47D_13</vt:lpwstr>
  </property>
  <property fmtid="{D5CDD505-2E9C-101B-9397-08002B2CF9AE}" pid="3" name="KSOProductBuildVer">
    <vt:lpwstr>2052-12.1.0.16929</vt:lpwstr>
  </property>
</Properties>
</file>